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8460" windowHeight="4485" firstSheet="1" activeTab="2"/>
  </bookViews>
  <sheets>
    <sheet name="收支簡明比較分析表" sheetId="1" r:id="rId1"/>
    <sheet name="收支性質及於餘絀簡明分析表" sheetId="2" r:id="rId2"/>
    <sheet name="歲入歲出簡明比較分析表" sheetId="3" r:id="rId3"/>
  </sheets>
  <definedNames>
    <definedName name="_xlnm.Print_Area" localSheetId="1">'收支性質及於餘絀簡明分析表'!$A$1:$G$26</definedName>
    <definedName name="_xlnm.Print_Area" localSheetId="0">'收支簡明比較分析表'!$A$1:$E$41</definedName>
  </definedNames>
  <calcPr fullCalcOnLoad="1"/>
</workbook>
</file>

<file path=xl/sharedStrings.xml><?xml version="1.0" encoding="utf-8"?>
<sst xmlns="http://schemas.openxmlformats.org/spreadsheetml/2006/main" count="93" uniqueCount="77">
  <si>
    <t>本年度預算數</t>
  </si>
  <si>
    <t>本年度與上年度比較</t>
  </si>
  <si>
    <t>苗　栗　縣　總　預　算</t>
  </si>
  <si>
    <t>項　　　目</t>
  </si>
  <si>
    <t>本年度預算數</t>
  </si>
  <si>
    <t>上年度預算數</t>
  </si>
  <si>
    <t>前年度決算數</t>
  </si>
  <si>
    <t>金額</t>
  </si>
  <si>
    <t>%</t>
  </si>
  <si>
    <t>一、經常門預算收支</t>
  </si>
  <si>
    <t xml:space="preserve">   （一）經常收入</t>
  </si>
  <si>
    <t xml:space="preserve">   （三）經常收支賸餘</t>
  </si>
  <si>
    <t>二、資本門預算收支</t>
  </si>
  <si>
    <t xml:space="preserve">   （一）資本收入</t>
  </si>
  <si>
    <t xml:space="preserve">   （三）資本收支短絀</t>
  </si>
  <si>
    <t>　　　　　　　　　　單位：新台幣千元</t>
  </si>
  <si>
    <t xml:space="preserve">   （二）資本支出</t>
  </si>
  <si>
    <t xml:space="preserve">   （二）經常支出</t>
  </si>
  <si>
    <t xml:space="preserve">  　　  1.直接稅收入</t>
  </si>
  <si>
    <t>單位：新台幣千元</t>
  </si>
  <si>
    <t>項　　　目</t>
  </si>
  <si>
    <t>上年度預算數</t>
  </si>
  <si>
    <t>金額</t>
  </si>
  <si>
    <t>%</t>
  </si>
  <si>
    <t>一、歲  入  合  計</t>
  </si>
  <si>
    <t>二、歲  出  合  計</t>
  </si>
  <si>
    <t xml:space="preserve">  01.一般政務支出</t>
  </si>
  <si>
    <t xml:space="preserve">  02.教育科學文化支出</t>
  </si>
  <si>
    <t xml:space="preserve">  03.經濟發展支出</t>
  </si>
  <si>
    <t xml:space="preserve">  04.社會福利支出</t>
  </si>
  <si>
    <t xml:space="preserve">  05.社區發展及環境保護支出</t>
  </si>
  <si>
    <t xml:space="preserve">  06.退休撫卹支出</t>
  </si>
  <si>
    <t xml:space="preserve">  07.警政支出</t>
  </si>
  <si>
    <t xml:space="preserve">  08.債務支出</t>
  </si>
  <si>
    <t xml:space="preserve">  09.協助及補助支出</t>
  </si>
  <si>
    <t xml:space="preserve">  10.其他支出</t>
  </si>
  <si>
    <t>三、歲入歲出餘絀</t>
  </si>
  <si>
    <t>苗 栗 縣 總 預 算</t>
  </si>
  <si>
    <t>本年度與
上年度比較</t>
  </si>
  <si>
    <t>前年度決算數</t>
  </si>
  <si>
    <t xml:space="preserve">      中華民國  九十三  年度</t>
  </si>
  <si>
    <t>收支簡明比較分析表</t>
  </si>
  <si>
    <t>一、收入合計</t>
  </si>
  <si>
    <t xml:space="preserve">  (一)歲入</t>
  </si>
  <si>
    <t xml:space="preserve">  (二)債務之舉借</t>
  </si>
  <si>
    <t xml:space="preserve">  (三)預計移用以前年度歲計賸餘</t>
  </si>
  <si>
    <r>
      <t xml:space="preserve">            </t>
    </r>
    <r>
      <rPr>
        <sz val="12"/>
        <rFont val="標楷體"/>
        <family val="4"/>
      </rPr>
      <t>調節因應數</t>
    </r>
  </si>
  <si>
    <t>二、支出合計</t>
  </si>
  <si>
    <t xml:space="preserve">  (一)歲出</t>
  </si>
  <si>
    <t xml:space="preserve">  (二)債務之償還</t>
  </si>
  <si>
    <t>收支性質及餘絀簡明分析表</t>
  </si>
  <si>
    <t xml:space="preserve">                     中華民國九十三年度</t>
  </si>
  <si>
    <t>　　　　　　　　　　單位：新台幣千元</t>
  </si>
  <si>
    <t xml:space="preserve">  　　  2.間接稅收入</t>
  </si>
  <si>
    <t xml:space="preserve">  　　  3.賦稅外收入</t>
  </si>
  <si>
    <t xml:space="preserve">  　　  1.一般經常支出</t>
  </si>
  <si>
    <t xml:space="preserve">  　　  2.債務利息及事務支出</t>
  </si>
  <si>
    <t xml:space="preserve">  　　  3.預備金</t>
  </si>
  <si>
    <t xml:space="preserve">  　　  1.減少資產收入</t>
  </si>
  <si>
    <t xml:space="preserve">  　　  2.收回投資基金及其他收入</t>
  </si>
  <si>
    <t xml:space="preserve">  　　  1.增置或擴充改良資產支出</t>
  </si>
  <si>
    <t xml:space="preserve">  　　  2.增加投資支出</t>
  </si>
  <si>
    <t>苗　栗　縣　總　預　算</t>
  </si>
  <si>
    <t>歲入歲出簡明比較分析表</t>
  </si>
  <si>
    <t>經資門併計</t>
  </si>
  <si>
    <t>中華民國九十三年度</t>
  </si>
  <si>
    <t xml:space="preserve"> 01.稅課收入</t>
  </si>
  <si>
    <t xml:space="preserve"> 02.工程受益費收入</t>
  </si>
  <si>
    <t xml:space="preserve"> 03.罰款及賠償收入</t>
  </si>
  <si>
    <t xml:space="preserve"> 04.規費收入</t>
  </si>
  <si>
    <t xml:space="preserve"> 05.信託管理收入</t>
  </si>
  <si>
    <t xml:space="preserve"> 06.財產收入</t>
  </si>
  <si>
    <t xml:space="preserve"> 07.營業盈餘及事業收入</t>
  </si>
  <si>
    <t xml:space="preserve"> 08.補助及協助收入</t>
  </si>
  <si>
    <t xml:space="preserve"> 09.捐獻及贈與收入</t>
  </si>
  <si>
    <t xml:space="preserve"> 10.自治稅捐收入</t>
  </si>
  <si>
    <t xml:space="preserve"> 11.其他收入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</si>
</sst>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.0_ "/>
    <numFmt numFmtId="179" formatCode="#,##0.00_ "/>
    <numFmt numFmtId="180" formatCode="#,##0.000_ "/>
    <numFmt numFmtId="181" formatCode="_-* #,##0.0_-;\-* #,##0.0_-;_-* &quot;-&quot;_-;_-@_-"/>
    <numFmt numFmtId="182" formatCode="_-* #,##0.00_-;\-* #,##0.00_-;_-* &quot;-&quot;_-;_-@_-"/>
    <numFmt numFmtId="183" formatCode="#,##0_ ;[Red]\-#,##0\ "/>
    <numFmt numFmtId="184" formatCode="#,##0.0000_ "/>
    <numFmt numFmtId="185" formatCode="_-* #,##0.0_-;\-* #,##0.0_-;_-* &quot;-&quot;?_-;_-@_-"/>
  </numFmts>
  <fonts count="15">
    <font>
      <sz val="12"/>
      <name val="新細明體"/>
      <family val="0"/>
    </font>
    <font>
      <sz val="9"/>
      <name val="細明體"/>
      <family val="3"/>
    </font>
    <font>
      <sz val="14"/>
      <name val="新細明體"/>
      <family val="1"/>
    </font>
    <font>
      <sz val="11"/>
      <name val="新細明體"/>
      <family val="1"/>
    </font>
    <font>
      <u val="single"/>
      <sz val="2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u val="single"/>
      <sz val="18"/>
      <name val="新細明體"/>
      <family val="1"/>
    </font>
    <font>
      <u val="single"/>
      <sz val="20"/>
      <name val="新細明體"/>
      <family val="1"/>
    </font>
    <font>
      <sz val="12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b/>
      <sz val="2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2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76" fontId="5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0" fillId="0" borderId="3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/>
    </xf>
    <xf numFmtId="179" fontId="5" fillId="0" borderId="3" xfId="0" applyNumberFormat="1" applyFont="1" applyBorder="1" applyAlignment="1">
      <alignment vertical="center" wrapText="1"/>
    </xf>
    <xf numFmtId="177" fontId="5" fillId="0" borderId="3" xfId="0" applyNumberFormat="1" applyFont="1" applyBorder="1" applyAlignment="1">
      <alignment vertical="center" wrapText="1"/>
    </xf>
    <xf numFmtId="41" fontId="5" fillId="0" borderId="3" xfId="0" applyNumberFormat="1" applyFont="1" applyBorder="1" applyAlignment="1">
      <alignment vertical="center" wrapText="1"/>
    </xf>
    <xf numFmtId="182" fontId="5" fillId="0" borderId="3" xfId="0" applyNumberFormat="1" applyFont="1" applyBorder="1" applyAlignment="1">
      <alignment vertical="center" wrapText="1"/>
    </xf>
    <xf numFmtId="41" fontId="5" fillId="0" borderId="7" xfId="0" applyNumberFormat="1" applyFont="1" applyBorder="1" applyAlignment="1">
      <alignment vertical="center" wrapText="1"/>
    </xf>
    <xf numFmtId="176" fontId="5" fillId="0" borderId="3" xfId="0" applyNumberFormat="1" applyFont="1" applyBorder="1" applyAlignment="1">
      <alignment vertical="center" wrapText="1"/>
    </xf>
    <xf numFmtId="177" fontId="5" fillId="0" borderId="4" xfId="0" applyNumberFormat="1" applyFont="1" applyBorder="1" applyAlignment="1">
      <alignment vertical="center" wrapText="1"/>
    </xf>
    <xf numFmtId="41" fontId="5" fillId="0" borderId="4" xfId="0" applyNumberFormat="1" applyFont="1" applyBorder="1" applyAlignment="1">
      <alignment vertical="center" wrapText="1"/>
    </xf>
    <xf numFmtId="176" fontId="5" fillId="0" borderId="7" xfId="0" applyNumberFormat="1" applyFont="1" applyBorder="1" applyAlignment="1">
      <alignment vertical="center" wrapText="1"/>
    </xf>
    <xf numFmtId="41" fontId="5" fillId="0" borderId="8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179" fontId="5" fillId="0" borderId="4" xfId="0" applyNumberFormat="1" applyFont="1" applyBorder="1" applyAlignment="1">
      <alignment vertical="center" wrapText="1"/>
    </xf>
    <xf numFmtId="177" fontId="5" fillId="0" borderId="7" xfId="0" applyNumberFormat="1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41" fontId="0" fillId="0" borderId="4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177" fontId="10" fillId="0" borderId="0" xfId="0" applyNumberFormat="1" applyFont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7" fontId="5" fillId="0" borderId="9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right" vertical="center" wrapText="1"/>
    </xf>
    <xf numFmtId="43" fontId="5" fillId="0" borderId="3" xfId="0" applyNumberFormat="1" applyFont="1" applyBorder="1" applyAlignment="1">
      <alignment horizontal="right" vertical="center" wrapText="1"/>
    </xf>
    <xf numFmtId="43" fontId="5" fillId="0" borderId="4" xfId="0" applyNumberFormat="1" applyFont="1" applyBorder="1" applyAlignment="1">
      <alignment horizontal="right" vertical="center" wrapText="1"/>
    </xf>
    <xf numFmtId="179" fontId="5" fillId="0" borderId="3" xfId="0" applyNumberFormat="1" applyFont="1" applyBorder="1" applyAlignment="1">
      <alignment horizontal="right" vertical="center" wrapText="1"/>
    </xf>
    <xf numFmtId="41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41" fontId="5" fillId="0" borderId="4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</xdr:row>
      <xdr:rowOff>0</xdr:rowOff>
    </xdr:from>
    <xdr:to>
      <xdr:col>3</xdr:col>
      <xdr:colOff>47625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3057525" y="26670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3</xdr:col>
      <xdr:colOff>314325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781300" y="6286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2238375</xdr:colOff>
      <xdr:row>2</xdr:row>
      <xdr:rowOff>0</xdr:rowOff>
    </xdr:from>
    <xdr:to>
      <xdr:col>4</xdr:col>
      <xdr:colOff>323850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2238375" y="781050"/>
          <a:ext cx="3343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371475</xdr:rowOff>
    </xdr:from>
    <xdr:to>
      <xdr:col>4</xdr:col>
      <xdr:colOff>38100</xdr:colOff>
      <xdr:row>0</xdr:row>
      <xdr:rowOff>371475</xdr:rowOff>
    </xdr:to>
    <xdr:sp>
      <xdr:nvSpPr>
        <xdr:cNvPr id="2" name="Line 4"/>
        <xdr:cNvSpPr>
          <a:spLocks/>
        </xdr:cNvSpPr>
      </xdr:nvSpPr>
      <xdr:spPr>
        <a:xfrm>
          <a:off x="2562225" y="371475"/>
          <a:ext cx="2733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0</xdr:row>
      <xdr:rowOff>314325</xdr:rowOff>
    </xdr:from>
    <xdr:to>
      <xdr:col>5</xdr:col>
      <xdr:colOff>361950</xdr:colOff>
      <xdr:row>0</xdr:row>
      <xdr:rowOff>314325</xdr:rowOff>
    </xdr:to>
    <xdr:sp>
      <xdr:nvSpPr>
        <xdr:cNvPr id="1" name="Line 1"/>
        <xdr:cNvSpPr>
          <a:spLocks/>
        </xdr:cNvSpPr>
      </xdr:nvSpPr>
      <xdr:spPr>
        <a:xfrm>
          <a:off x="3000375" y="314325"/>
          <a:ext cx="289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647700</xdr:colOff>
      <xdr:row>1</xdr:row>
      <xdr:rowOff>342900</xdr:rowOff>
    </xdr:from>
    <xdr:to>
      <xdr:col>5</xdr:col>
      <xdr:colOff>581025</xdr:colOff>
      <xdr:row>1</xdr:row>
      <xdr:rowOff>342900</xdr:rowOff>
    </xdr:to>
    <xdr:sp>
      <xdr:nvSpPr>
        <xdr:cNvPr id="2" name="Line 2"/>
        <xdr:cNvSpPr>
          <a:spLocks/>
        </xdr:cNvSpPr>
      </xdr:nvSpPr>
      <xdr:spPr>
        <a:xfrm>
          <a:off x="2809875" y="666750"/>
          <a:ext cx="3305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showGridLines="0" zoomScale="80" zoomScaleNormal="80" zoomScaleSheetLayoutView="75" workbookViewId="0" topLeftCell="A25">
      <selection activeCell="D15" sqref="D15"/>
    </sheetView>
  </sheetViews>
  <sheetFormatPr defaultColWidth="9.00390625" defaultRowHeight="16.5"/>
  <cols>
    <col min="1" max="1" width="36.125" style="10" customWidth="1"/>
    <col min="2" max="4" width="16.625" style="10" customWidth="1"/>
    <col min="5" max="5" width="17.125" style="10" customWidth="1"/>
    <col min="6" max="6" width="12.625" style="10" customWidth="1"/>
    <col min="7" max="7" width="5.625" style="10" hidden="1" customWidth="1"/>
    <col min="8" max="16384" width="9.00390625" style="10" customWidth="1"/>
  </cols>
  <sheetData>
    <row r="1" spans="1:5" ht="21">
      <c r="A1" s="69" t="s">
        <v>37</v>
      </c>
      <c r="B1" s="70"/>
      <c r="C1" s="70"/>
      <c r="D1" s="70"/>
      <c r="E1" s="70"/>
    </row>
    <row r="2" ht="3.75" customHeight="1">
      <c r="A2" s="31"/>
    </row>
    <row r="3" spans="1:7" s="25" customFormat="1" ht="24.75" customHeight="1">
      <c r="A3" s="75" t="s">
        <v>41</v>
      </c>
      <c r="B3" s="75"/>
      <c r="C3" s="75"/>
      <c r="D3" s="75"/>
      <c r="E3" s="75"/>
      <c r="F3" s="9"/>
      <c r="G3" s="9"/>
    </row>
    <row r="4" spans="1:5" ht="21" customHeight="1" thickBot="1">
      <c r="A4" s="11"/>
      <c r="B4" s="73" t="s">
        <v>40</v>
      </c>
      <c r="C4" s="74"/>
      <c r="D4" s="74"/>
      <c r="E4" s="32" t="s">
        <v>15</v>
      </c>
    </row>
    <row r="5" spans="1:5" ht="16.5">
      <c r="A5" s="80" t="s">
        <v>3</v>
      </c>
      <c r="B5" s="76" t="s">
        <v>4</v>
      </c>
      <c r="C5" s="78" t="s">
        <v>5</v>
      </c>
      <c r="D5" s="78" t="s">
        <v>6</v>
      </c>
      <c r="E5" s="71" t="s">
        <v>38</v>
      </c>
    </row>
    <row r="6" spans="1:5" ht="28.5" customHeight="1">
      <c r="A6" s="81"/>
      <c r="B6" s="77"/>
      <c r="C6" s="79"/>
      <c r="D6" s="79"/>
      <c r="E6" s="72"/>
    </row>
    <row r="7" spans="1:8" ht="30" customHeight="1">
      <c r="A7" s="12" t="s">
        <v>42</v>
      </c>
      <c r="B7" s="92">
        <f>B8+B9+B10</f>
        <v>20561336</v>
      </c>
      <c r="C7" s="92">
        <f>C8+C9+C10</f>
        <v>17354250</v>
      </c>
      <c r="D7" s="92">
        <f>D8+D9+D10</f>
        <v>17655646</v>
      </c>
      <c r="E7" s="93">
        <f>B7-C7</f>
        <v>3207086</v>
      </c>
      <c r="F7" s="13"/>
      <c r="G7" s="13"/>
      <c r="H7" s="13"/>
    </row>
    <row r="8" spans="1:8" ht="23.25" customHeight="1">
      <c r="A8" s="12" t="s">
        <v>43</v>
      </c>
      <c r="B8" s="88">
        <v>17061336</v>
      </c>
      <c r="C8" s="88">
        <v>14354250</v>
      </c>
      <c r="D8" s="88">
        <v>16155646</v>
      </c>
      <c r="E8" s="94">
        <f>B8-C8</f>
        <v>2707086</v>
      </c>
      <c r="F8" s="13"/>
      <c r="G8" s="13"/>
      <c r="H8" s="13"/>
    </row>
    <row r="9" spans="1:8" ht="23.25" customHeight="1">
      <c r="A9" s="12" t="s">
        <v>44</v>
      </c>
      <c r="B9" s="88">
        <v>3500000</v>
      </c>
      <c r="C9" s="88">
        <v>3000000</v>
      </c>
      <c r="D9" s="88">
        <v>1500000</v>
      </c>
      <c r="E9" s="94">
        <f>B9-C9</f>
        <v>500000</v>
      </c>
      <c r="F9" s="13"/>
      <c r="G9" s="13"/>
      <c r="H9" s="13"/>
    </row>
    <row r="10" spans="1:8" ht="37.5" customHeight="1">
      <c r="A10" s="36" t="s">
        <v>45</v>
      </c>
      <c r="B10" s="88">
        <v>0</v>
      </c>
      <c r="C10" s="88">
        <v>0</v>
      </c>
      <c r="D10" s="88">
        <v>0</v>
      </c>
      <c r="E10" s="95">
        <f>B10-C10</f>
        <v>0</v>
      </c>
      <c r="F10" s="13"/>
      <c r="G10" s="13"/>
      <c r="H10" s="13"/>
    </row>
    <row r="11" spans="1:8" ht="23.25" customHeight="1">
      <c r="A11" s="37" t="s">
        <v>46</v>
      </c>
      <c r="B11" s="88"/>
      <c r="C11" s="88"/>
      <c r="D11" s="88"/>
      <c r="E11" s="94"/>
      <c r="F11" s="13"/>
      <c r="G11" s="13"/>
      <c r="H11" s="13"/>
    </row>
    <row r="12" spans="1:8" ht="23.25" customHeight="1">
      <c r="A12" s="12" t="s">
        <v>47</v>
      </c>
      <c r="B12" s="88">
        <f>B13+B14</f>
        <v>20561336</v>
      </c>
      <c r="C12" s="88">
        <f>C13+C14</f>
        <v>17354250</v>
      </c>
      <c r="D12" s="88">
        <f>D13+D14</f>
        <v>19625766</v>
      </c>
      <c r="E12" s="94">
        <f>B12-C12</f>
        <v>3207086</v>
      </c>
      <c r="F12" s="13"/>
      <c r="G12" s="13"/>
      <c r="H12" s="13"/>
    </row>
    <row r="13" spans="1:8" ht="23.25" customHeight="1">
      <c r="A13" s="12" t="s">
        <v>48</v>
      </c>
      <c r="B13" s="88">
        <v>18081336</v>
      </c>
      <c r="C13" s="88">
        <v>15797286</v>
      </c>
      <c r="D13" s="88">
        <v>18364453</v>
      </c>
      <c r="E13" s="94">
        <f>B13-C13</f>
        <v>2284050</v>
      </c>
      <c r="F13" s="13"/>
      <c r="G13" s="13"/>
      <c r="H13" s="13"/>
    </row>
    <row r="14" spans="1:8" ht="23.25" customHeight="1">
      <c r="A14" s="12" t="s">
        <v>49</v>
      </c>
      <c r="B14" s="88">
        <v>2480000</v>
      </c>
      <c r="C14" s="88">
        <v>1556964</v>
      </c>
      <c r="D14" s="88">
        <v>1261313</v>
      </c>
      <c r="E14" s="94">
        <f>B14-C14</f>
        <v>923036</v>
      </c>
      <c r="F14" s="13"/>
      <c r="G14" s="13"/>
      <c r="H14" s="13"/>
    </row>
    <row r="15" spans="1:8" ht="23.25" customHeight="1">
      <c r="A15" s="12"/>
      <c r="B15" s="26"/>
      <c r="C15" s="26"/>
      <c r="D15" s="26"/>
      <c r="E15" s="35"/>
      <c r="F15" s="13"/>
      <c r="G15" s="13"/>
      <c r="H15" s="13"/>
    </row>
    <row r="16" spans="1:8" ht="23.25" customHeight="1">
      <c r="A16" s="12"/>
      <c r="B16" s="26"/>
      <c r="C16" s="26"/>
      <c r="D16" s="26"/>
      <c r="E16" s="35"/>
      <c r="F16" s="13"/>
      <c r="G16" s="13"/>
      <c r="H16" s="13"/>
    </row>
    <row r="17" spans="1:8" ht="23.25" customHeight="1">
      <c r="A17" s="12"/>
      <c r="B17" s="26"/>
      <c r="C17" s="26"/>
      <c r="D17" s="26"/>
      <c r="E17" s="68"/>
      <c r="F17" s="13"/>
      <c r="G17" s="13"/>
      <c r="H17" s="13"/>
    </row>
    <row r="18" spans="1:8" ht="23.25" customHeight="1">
      <c r="A18" s="12"/>
      <c r="B18" s="14"/>
      <c r="C18" s="15"/>
      <c r="D18" s="16"/>
      <c r="E18" s="17"/>
      <c r="F18" s="13"/>
      <c r="G18" s="13"/>
      <c r="H18" s="13"/>
    </row>
    <row r="19" spans="1:8" ht="23.25" customHeight="1">
      <c r="A19" s="12"/>
      <c r="B19" s="14"/>
      <c r="C19" s="15"/>
      <c r="D19" s="16"/>
      <c r="E19" s="17"/>
      <c r="F19" s="13"/>
      <c r="G19" s="13"/>
      <c r="H19" s="13"/>
    </row>
    <row r="20" spans="1:8" ht="23.25" customHeight="1">
      <c r="A20" s="12"/>
      <c r="B20" s="14"/>
      <c r="C20" s="15"/>
      <c r="D20" s="16"/>
      <c r="E20" s="17"/>
      <c r="F20" s="13"/>
      <c r="G20" s="13"/>
      <c r="H20" s="13"/>
    </row>
    <row r="21" spans="1:8" ht="21" customHeight="1">
      <c r="A21" s="12"/>
      <c r="B21" s="14"/>
      <c r="C21" s="15"/>
      <c r="D21" s="16"/>
      <c r="E21" s="17"/>
      <c r="F21" s="13"/>
      <c r="G21" s="13"/>
      <c r="H21" s="13"/>
    </row>
    <row r="22" spans="1:8" ht="23.25" customHeight="1">
      <c r="A22" s="12"/>
      <c r="B22" s="14"/>
      <c r="C22" s="15"/>
      <c r="D22" s="16"/>
      <c r="E22" s="17"/>
      <c r="F22" s="13"/>
      <c r="G22" s="13"/>
      <c r="H22" s="13"/>
    </row>
    <row r="23" spans="1:8" ht="23.25" customHeight="1">
      <c r="A23" s="12"/>
      <c r="B23" s="14"/>
      <c r="C23" s="15"/>
      <c r="D23" s="16"/>
      <c r="E23" s="17"/>
      <c r="F23" s="13"/>
      <c r="G23" s="13"/>
      <c r="H23" s="13"/>
    </row>
    <row r="24" spans="1:8" ht="23.25" customHeight="1">
      <c r="A24" s="12"/>
      <c r="B24" s="14"/>
      <c r="C24" s="15"/>
      <c r="D24" s="16"/>
      <c r="E24" s="17"/>
      <c r="F24" s="13"/>
      <c r="G24" s="13"/>
      <c r="H24" s="13"/>
    </row>
    <row r="25" spans="1:8" ht="23.25" customHeight="1">
      <c r="A25" s="12"/>
      <c r="B25" s="14"/>
      <c r="C25" s="15"/>
      <c r="D25" s="16"/>
      <c r="E25" s="17"/>
      <c r="F25" s="13"/>
      <c r="G25" s="13"/>
      <c r="H25" s="13"/>
    </row>
    <row r="26" spans="1:8" ht="23.25" customHeight="1">
      <c r="A26" s="12"/>
      <c r="B26" s="14"/>
      <c r="C26" s="15"/>
      <c r="D26" s="16"/>
      <c r="E26" s="17"/>
      <c r="F26" s="13"/>
      <c r="G26" s="13"/>
      <c r="H26" s="13"/>
    </row>
    <row r="27" spans="1:8" ht="23.25" customHeight="1">
      <c r="A27" s="12"/>
      <c r="B27" s="14"/>
      <c r="C27" s="15"/>
      <c r="D27" s="16"/>
      <c r="E27" s="17"/>
      <c r="F27" s="13"/>
      <c r="G27" s="13"/>
      <c r="H27" s="13"/>
    </row>
    <row r="28" spans="1:8" ht="23.25" customHeight="1">
      <c r="A28" s="12"/>
      <c r="B28" s="14"/>
      <c r="C28" s="15"/>
      <c r="D28" s="16"/>
      <c r="E28" s="17"/>
      <c r="F28" s="13"/>
      <c r="G28" s="13"/>
      <c r="H28" s="13"/>
    </row>
    <row r="29" spans="1:8" ht="23.25" customHeight="1">
      <c r="A29" s="12"/>
      <c r="B29" s="14"/>
      <c r="C29" s="15"/>
      <c r="D29" s="16"/>
      <c r="E29" s="17"/>
      <c r="F29" s="13"/>
      <c r="G29" s="13"/>
      <c r="H29" s="13"/>
    </row>
    <row r="30" spans="1:8" ht="23.25" customHeight="1">
      <c r="A30" s="12"/>
      <c r="B30" s="14"/>
      <c r="C30" s="15"/>
      <c r="D30" s="16"/>
      <c r="E30" s="17"/>
      <c r="F30" s="13"/>
      <c r="G30" s="13"/>
      <c r="H30" s="13"/>
    </row>
    <row r="31" spans="1:8" ht="23.25" customHeight="1">
      <c r="A31" s="12"/>
      <c r="B31" s="14"/>
      <c r="C31" s="15"/>
      <c r="D31" s="16"/>
      <c r="E31" s="17"/>
      <c r="F31" s="13"/>
      <c r="G31" s="13"/>
      <c r="H31" s="13"/>
    </row>
    <row r="32" spans="1:8" ht="23.25" customHeight="1">
      <c r="A32" s="12"/>
      <c r="B32" s="14"/>
      <c r="C32" s="15"/>
      <c r="D32" s="16"/>
      <c r="E32" s="17"/>
      <c r="F32" s="13"/>
      <c r="G32" s="13"/>
      <c r="H32" s="13"/>
    </row>
    <row r="33" spans="1:8" ht="23.25" customHeight="1">
      <c r="A33" s="12"/>
      <c r="B33" s="14"/>
      <c r="C33" s="15"/>
      <c r="D33" s="16"/>
      <c r="E33" s="17"/>
      <c r="F33" s="13"/>
      <c r="G33" s="13"/>
      <c r="H33" s="13"/>
    </row>
    <row r="34" spans="1:8" ht="21" customHeight="1">
      <c r="A34" s="12"/>
      <c r="B34" s="14"/>
      <c r="C34" s="15"/>
      <c r="D34" s="16"/>
      <c r="E34" s="17"/>
      <c r="F34" s="13"/>
      <c r="G34" s="13"/>
      <c r="H34" s="13"/>
    </row>
    <row r="35" spans="1:8" ht="21" customHeight="1">
      <c r="A35" s="12"/>
      <c r="B35" s="14"/>
      <c r="C35" s="15"/>
      <c r="D35" s="16"/>
      <c r="E35" s="17"/>
      <c r="F35" s="13"/>
      <c r="G35" s="13"/>
      <c r="H35" s="13"/>
    </row>
    <row r="36" spans="1:8" ht="21" customHeight="1">
      <c r="A36" s="12"/>
      <c r="B36" s="14"/>
      <c r="C36" s="15"/>
      <c r="D36" s="16"/>
      <c r="E36" s="17"/>
      <c r="F36" s="13"/>
      <c r="G36" s="13"/>
      <c r="H36" s="13"/>
    </row>
    <row r="37" spans="1:8" ht="21" customHeight="1">
      <c r="A37" s="12"/>
      <c r="B37" s="14"/>
      <c r="C37" s="15"/>
      <c r="D37" s="16"/>
      <c r="E37" s="17"/>
      <c r="F37" s="13"/>
      <c r="G37" s="13"/>
      <c r="H37" s="13"/>
    </row>
    <row r="38" spans="1:8" ht="23.25" customHeight="1" thickBot="1">
      <c r="A38" s="18"/>
      <c r="B38" s="19"/>
      <c r="C38" s="20"/>
      <c r="D38" s="21"/>
      <c r="E38" s="22"/>
      <c r="F38" s="13"/>
      <c r="G38" s="13"/>
      <c r="H38" s="13"/>
    </row>
    <row r="39" spans="1:10" ht="17.25" customHeight="1">
      <c r="A39" s="11"/>
      <c r="B39" s="23"/>
      <c r="C39" s="23"/>
      <c r="D39" s="13"/>
      <c r="E39" s="23"/>
      <c r="F39" s="23"/>
      <c r="G39" s="13"/>
      <c r="H39" s="13"/>
      <c r="I39" s="13"/>
      <c r="J39" s="13"/>
    </row>
    <row r="40" spans="1:10" ht="17.25" customHeight="1">
      <c r="A40" s="11"/>
      <c r="B40" s="23"/>
      <c r="C40" s="23"/>
      <c r="D40" s="13"/>
      <c r="E40" s="23"/>
      <c r="F40" s="23"/>
      <c r="G40" s="13"/>
      <c r="H40" s="13"/>
      <c r="I40" s="13"/>
      <c r="J40" s="13"/>
    </row>
    <row r="41" spans="2:6" ht="16.5">
      <c r="B41" s="24"/>
      <c r="E41" s="24"/>
      <c r="F41" s="24"/>
    </row>
    <row r="42" spans="2:6" ht="16.5">
      <c r="B42" s="24"/>
      <c r="E42" s="24"/>
      <c r="F42" s="24"/>
    </row>
    <row r="43" spans="2:6" ht="16.5">
      <c r="B43" s="24"/>
      <c r="E43" s="24"/>
      <c r="F43" s="24"/>
    </row>
    <row r="44" spans="2:6" ht="16.5">
      <c r="B44" s="24"/>
      <c r="E44" s="24"/>
      <c r="F44" s="24"/>
    </row>
    <row r="45" spans="2:6" ht="16.5">
      <c r="B45" s="24"/>
      <c r="E45" s="24"/>
      <c r="F45" s="24"/>
    </row>
    <row r="46" spans="2:6" ht="16.5">
      <c r="B46" s="24"/>
      <c r="E46" s="24"/>
      <c r="F46" s="24"/>
    </row>
    <row r="47" spans="2:6" ht="16.5">
      <c r="B47" s="24"/>
      <c r="F47" s="24"/>
    </row>
    <row r="48" spans="2:6" ht="16.5">
      <c r="B48" s="24"/>
      <c r="F48" s="24"/>
    </row>
    <row r="49" spans="2:6" ht="16.5">
      <c r="B49" s="24"/>
      <c r="F49" s="24"/>
    </row>
    <row r="50" spans="2:6" ht="16.5">
      <c r="B50" s="24"/>
      <c r="F50" s="24"/>
    </row>
    <row r="51" ht="16.5">
      <c r="F51" s="24"/>
    </row>
    <row r="52" ht="16.5">
      <c r="F52" s="24"/>
    </row>
    <row r="53" ht="16.5">
      <c r="F53" s="24"/>
    </row>
    <row r="54" ht="16.5">
      <c r="F54" s="24"/>
    </row>
    <row r="55" ht="16.5">
      <c r="F55" s="24"/>
    </row>
    <row r="56" ht="16.5">
      <c r="F56" s="24"/>
    </row>
    <row r="57" ht="16.5">
      <c r="F57" s="24"/>
    </row>
    <row r="58" ht="16.5">
      <c r="F58" s="24"/>
    </row>
    <row r="59" ht="16.5">
      <c r="F59" s="24"/>
    </row>
    <row r="60" ht="16.5">
      <c r="F60" s="24"/>
    </row>
    <row r="61" ht="16.5">
      <c r="F61" s="24"/>
    </row>
    <row r="62" ht="16.5">
      <c r="F62" s="24"/>
    </row>
    <row r="63" ht="16.5">
      <c r="F63" s="24"/>
    </row>
    <row r="64" ht="16.5">
      <c r="F64" s="24"/>
    </row>
    <row r="65" ht="16.5">
      <c r="F65" s="24"/>
    </row>
    <row r="66" ht="16.5">
      <c r="F66" s="24"/>
    </row>
    <row r="67" ht="16.5">
      <c r="F67" s="24"/>
    </row>
    <row r="68" ht="16.5">
      <c r="F68" s="24"/>
    </row>
    <row r="69" ht="16.5">
      <c r="F69" s="24"/>
    </row>
    <row r="70" ht="16.5">
      <c r="F70" s="24"/>
    </row>
    <row r="71" ht="16.5">
      <c r="F71" s="24"/>
    </row>
    <row r="72" ht="16.5">
      <c r="F72" s="24"/>
    </row>
    <row r="73" ht="16.5">
      <c r="F73" s="24"/>
    </row>
    <row r="74" ht="16.5">
      <c r="F74" s="24"/>
    </row>
    <row r="75" ht="16.5">
      <c r="F75" s="24"/>
    </row>
    <row r="76" ht="16.5">
      <c r="F76" s="24"/>
    </row>
    <row r="77" ht="16.5">
      <c r="F77" s="24"/>
    </row>
    <row r="78" ht="16.5">
      <c r="F78" s="24"/>
    </row>
    <row r="79" ht="16.5">
      <c r="F79" s="24"/>
    </row>
    <row r="80" ht="16.5">
      <c r="F80" s="24"/>
    </row>
    <row r="81" ht="16.5">
      <c r="F81" s="24"/>
    </row>
    <row r="82" ht="16.5">
      <c r="F82" s="24"/>
    </row>
    <row r="83" ht="16.5">
      <c r="F83" s="24"/>
    </row>
    <row r="84" ht="16.5">
      <c r="F84" s="24"/>
    </row>
    <row r="85" ht="16.5">
      <c r="F85" s="24"/>
    </row>
    <row r="86" ht="16.5">
      <c r="F86" s="24"/>
    </row>
    <row r="87" ht="16.5">
      <c r="F87" s="24"/>
    </row>
    <row r="88" ht="16.5">
      <c r="F88" s="24"/>
    </row>
    <row r="89" ht="16.5">
      <c r="F89" s="24"/>
    </row>
    <row r="90" ht="16.5">
      <c r="F90" s="24"/>
    </row>
    <row r="91" ht="16.5">
      <c r="F91" s="24"/>
    </row>
    <row r="92" ht="16.5">
      <c r="F92" s="24"/>
    </row>
    <row r="93" ht="16.5">
      <c r="F93" s="24"/>
    </row>
    <row r="94" ht="16.5">
      <c r="F94" s="24"/>
    </row>
    <row r="95" ht="16.5">
      <c r="F95" s="24"/>
    </row>
    <row r="96" ht="16.5">
      <c r="F96" s="24"/>
    </row>
    <row r="97" ht="16.5">
      <c r="F97" s="24"/>
    </row>
    <row r="98" ht="16.5">
      <c r="F98" s="24"/>
    </row>
    <row r="99" ht="16.5">
      <c r="F99" s="24"/>
    </row>
    <row r="100" ht="16.5">
      <c r="F100" s="24"/>
    </row>
    <row r="101" ht="16.5">
      <c r="F101" s="24"/>
    </row>
    <row r="102" ht="16.5">
      <c r="F102" s="24"/>
    </row>
    <row r="103" ht="16.5">
      <c r="F103" s="24"/>
    </row>
    <row r="104" ht="16.5">
      <c r="F104" s="24"/>
    </row>
    <row r="105" ht="16.5">
      <c r="F105" s="24"/>
    </row>
    <row r="106" ht="16.5">
      <c r="F106" s="24"/>
    </row>
    <row r="107" ht="16.5">
      <c r="F107" s="24"/>
    </row>
    <row r="108" ht="16.5">
      <c r="F108" s="24"/>
    </row>
    <row r="109" ht="16.5">
      <c r="F109" s="24"/>
    </row>
    <row r="110" ht="16.5">
      <c r="F110" s="24"/>
    </row>
    <row r="111" ht="16.5">
      <c r="F111" s="24"/>
    </row>
    <row r="112" ht="16.5">
      <c r="F112" s="24"/>
    </row>
    <row r="113" ht="16.5">
      <c r="F113" s="24"/>
    </row>
    <row r="114" ht="16.5">
      <c r="F114" s="24"/>
    </row>
    <row r="115" ht="16.5">
      <c r="F115" s="24"/>
    </row>
    <row r="116" ht="16.5">
      <c r="F116" s="24"/>
    </row>
    <row r="117" ht="16.5">
      <c r="F117" s="24"/>
    </row>
    <row r="118" ht="16.5">
      <c r="F118" s="24"/>
    </row>
    <row r="119" ht="16.5">
      <c r="F119" s="24"/>
    </row>
    <row r="120" ht="16.5">
      <c r="F120" s="24"/>
    </row>
    <row r="121" ht="16.5">
      <c r="F121" s="24"/>
    </row>
    <row r="122" ht="16.5">
      <c r="F122" s="24"/>
    </row>
    <row r="123" ht="16.5">
      <c r="F123" s="24"/>
    </row>
    <row r="124" ht="16.5">
      <c r="F124" s="24"/>
    </row>
    <row r="125" ht="16.5">
      <c r="F125" s="24"/>
    </row>
    <row r="126" ht="16.5">
      <c r="F126" s="24"/>
    </row>
    <row r="127" ht="16.5">
      <c r="F127" s="24"/>
    </row>
    <row r="128" ht="16.5">
      <c r="F128" s="24"/>
    </row>
    <row r="129" ht="16.5">
      <c r="F129" s="24"/>
    </row>
    <row r="130" ht="16.5">
      <c r="F130" s="24"/>
    </row>
    <row r="131" ht="16.5">
      <c r="F131" s="24"/>
    </row>
    <row r="132" ht="16.5">
      <c r="F132" s="24"/>
    </row>
    <row r="133" ht="16.5">
      <c r="F133" s="24"/>
    </row>
    <row r="134" ht="16.5">
      <c r="F134" s="24"/>
    </row>
    <row r="135" ht="16.5">
      <c r="F135" s="24"/>
    </row>
    <row r="136" ht="16.5">
      <c r="F136" s="24"/>
    </row>
    <row r="137" ht="16.5">
      <c r="F137" s="24"/>
    </row>
    <row r="138" ht="16.5">
      <c r="F138" s="24"/>
    </row>
    <row r="139" ht="16.5">
      <c r="F139" s="24"/>
    </row>
    <row r="140" ht="16.5">
      <c r="F140" s="24"/>
    </row>
    <row r="141" ht="16.5">
      <c r="F141" s="24"/>
    </row>
    <row r="142" ht="16.5">
      <c r="F142" s="24"/>
    </row>
    <row r="143" ht="16.5">
      <c r="F143" s="24"/>
    </row>
    <row r="144" ht="16.5">
      <c r="F144" s="24"/>
    </row>
    <row r="145" ht="16.5">
      <c r="F145" s="24"/>
    </row>
    <row r="146" ht="16.5">
      <c r="F146" s="24"/>
    </row>
    <row r="147" ht="16.5">
      <c r="F147" s="24"/>
    </row>
    <row r="148" ht="16.5">
      <c r="F148" s="24"/>
    </row>
  </sheetData>
  <mergeCells count="8">
    <mergeCell ref="A1:E1"/>
    <mergeCell ref="E5:E6"/>
    <mergeCell ref="B4:D4"/>
    <mergeCell ref="A3:E3"/>
    <mergeCell ref="B5:B6"/>
    <mergeCell ref="C5:C6"/>
    <mergeCell ref="D5:D6"/>
    <mergeCell ref="A5:A6"/>
  </mergeCells>
  <printOptions horizontalCentered="1" verticalCentered="1"/>
  <pageMargins left="0.4724409448818898" right="0.2755905511811024" top="0.7874015748031497" bottom="0.4330708661417323" header="0.7086614173228347" footer="0.4724409448818898"/>
  <pageSetup horizontalDpi="600" verticalDpi="600" orientation="portrait" paperSize="9" scale="85" r:id="rId2"/>
  <headerFooter alignWithMargins="0">
    <oddHeader xml:space="preserve">&amp;R&amp;"Arial,粗體"&amp;14 </oddHeader>
    <oddFooter>&amp;C─&amp;"Arial,粗體"&amp;15 15&amp;"新細明體,標準"&amp;12─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showGridLines="0" zoomScale="80" zoomScaleNormal="80" workbookViewId="0" topLeftCell="A19">
      <selection activeCell="B25" sqref="B25"/>
    </sheetView>
  </sheetViews>
  <sheetFormatPr defaultColWidth="9.00390625" defaultRowHeight="16.5"/>
  <cols>
    <col min="1" max="1" width="31.00390625" style="3" customWidth="1"/>
    <col min="2" max="2" width="14.375" style="3" customWidth="1"/>
    <col min="3" max="3" width="9.25390625" style="8" customWidth="1"/>
    <col min="4" max="4" width="14.375" style="3" customWidth="1"/>
    <col min="5" max="5" width="9.25390625" style="3" customWidth="1"/>
    <col min="6" max="6" width="14.375" style="3" customWidth="1"/>
    <col min="7" max="7" width="9.25390625" style="3" customWidth="1"/>
    <col min="8" max="8" width="12.625" style="3" customWidth="1"/>
    <col min="9" max="9" width="5.625" style="3" hidden="1" customWidth="1"/>
    <col min="10" max="16384" width="9.00390625" style="3" customWidth="1"/>
  </cols>
  <sheetData>
    <row r="1" spans="1:9" s="28" customFormat="1" ht="33.75" customHeight="1">
      <c r="A1" s="75" t="s">
        <v>2</v>
      </c>
      <c r="B1" s="75"/>
      <c r="C1" s="75"/>
      <c r="D1" s="75"/>
      <c r="E1" s="75"/>
      <c r="F1" s="75"/>
      <c r="G1" s="75"/>
      <c r="H1" s="27"/>
      <c r="I1" s="27"/>
    </row>
    <row r="2" spans="1:9" s="1" customFormat="1" ht="27.75">
      <c r="A2" s="82" t="s">
        <v>50</v>
      </c>
      <c r="B2" s="82"/>
      <c r="C2" s="82"/>
      <c r="D2" s="82"/>
      <c r="E2" s="82"/>
      <c r="F2" s="82"/>
      <c r="G2" s="82"/>
      <c r="H2" s="29"/>
      <c r="I2" s="29"/>
    </row>
    <row r="3" spans="1:7" s="5" customFormat="1" ht="21" customHeight="1" thickBot="1">
      <c r="A3" s="11"/>
      <c r="B3" s="38" t="s">
        <v>51</v>
      </c>
      <c r="C3" s="38"/>
      <c r="D3" s="38"/>
      <c r="E3" s="38"/>
      <c r="F3" s="83" t="s">
        <v>52</v>
      </c>
      <c r="G3" s="83"/>
    </row>
    <row r="4" spans="1:7" s="5" customFormat="1" ht="30" customHeight="1">
      <c r="A4" s="80" t="s">
        <v>3</v>
      </c>
      <c r="B4" s="76" t="s">
        <v>4</v>
      </c>
      <c r="C4" s="76"/>
      <c r="D4" s="78" t="s">
        <v>5</v>
      </c>
      <c r="E4" s="78"/>
      <c r="F4" s="78" t="s">
        <v>39</v>
      </c>
      <c r="G4" s="84"/>
    </row>
    <row r="5" spans="1:7" s="5" customFormat="1" ht="30" customHeight="1">
      <c r="A5" s="81"/>
      <c r="B5" s="33" t="s">
        <v>7</v>
      </c>
      <c r="C5" s="34" t="s">
        <v>8</v>
      </c>
      <c r="D5" s="33" t="s">
        <v>7</v>
      </c>
      <c r="E5" s="33" t="s">
        <v>8</v>
      </c>
      <c r="F5" s="33" t="s">
        <v>7</v>
      </c>
      <c r="G5" s="39" t="s">
        <v>8</v>
      </c>
    </row>
    <row r="6" spans="1:10" ht="32.25" customHeight="1">
      <c r="A6" s="40" t="s">
        <v>9</v>
      </c>
      <c r="B6" s="41"/>
      <c r="C6" s="42"/>
      <c r="D6" s="43"/>
      <c r="E6" s="43"/>
      <c r="F6" s="41"/>
      <c r="G6" s="44"/>
      <c r="H6" s="7"/>
      <c r="I6" s="7"/>
      <c r="J6" s="7"/>
    </row>
    <row r="7" spans="1:10" ht="32.25" customHeight="1">
      <c r="A7" s="40" t="s">
        <v>10</v>
      </c>
      <c r="B7" s="56">
        <f aca="true" t="shared" si="0" ref="B7:G7">SUM(B8:B10)</f>
        <v>17061336</v>
      </c>
      <c r="C7" s="46">
        <f t="shared" si="0"/>
        <v>100</v>
      </c>
      <c r="D7" s="56">
        <f>SUM(D8:D10)</f>
        <v>14354250</v>
      </c>
      <c r="E7" s="46">
        <f t="shared" si="0"/>
        <v>100</v>
      </c>
      <c r="F7" s="56">
        <f t="shared" si="0"/>
        <v>16018396</v>
      </c>
      <c r="G7" s="57">
        <f t="shared" si="0"/>
        <v>100</v>
      </c>
      <c r="H7" s="7"/>
      <c r="I7" s="7"/>
      <c r="J7" s="7"/>
    </row>
    <row r="8" spans="1:10" ht="32.25" customHeight="1">
      <c r="A8" s="40" t="s">
        <v>18</v>
      </c>
      <c r="B8" s="56">
        <f>320170+787214+364571+989837</f>
        <v>2461792</v>
      </c>
      <c r="C8" s="47">
        <f>B8/B$7*100</f>
        <v>14.429069329623426</v>
      </c>
      <c r="D8" s="56">
        <v>2875785</v>
      </c>
      <c r="E8" s="47">
        <f>D8/D$7*100</f>
        <v>20.034380061654215</v>
      </c>
      <c r="F8" s="56">
        <v>2786614</v>
      </c>
      <c r="G8" s="52">
        <f>F8/F$7*100</f>
        <v>17.39633606261201</v>
      </c>
      <c r="H8" s="7"/>
      <c r="I8" s="7"/>
      <c r="J8" s="7"/>
    </row>
    <row r="9" spans="1:10" ht="32.25" customHeight="1">
      <c r="A9" s="40" t="s">
        <v>53</v>
      </c>
      <c r="B9" s="56">
        <f>1310033+90859+224775+1397039</f>
        <v>3022706</v>
      </c>
      <c r="C9" s="47">
        <f>B9/B$7*100</f>
        <v>17.71670166978717</v>
      </c>
      <c r="D9" s="56">
        <v>3027374</v>
      </c>
      <c r="E9" s="47">
        <f>D9/D$7*100</f>
        <v>21.0904366302663</v>
      </c>
      <c r="F9" s="56">
        <v>3231578</v>
      </c>
      <c r="G9" s="52">
        <f>F9/F$7*100</f>
        <v>20.174167251202928</v>
      </c>
      <c r="H9" s="7"/>
      <c r="I9" s="7"/>
      <c r="J9" s="7"/>
    </row>
    <row r="10" spans="1:10" ht="32.25" customHeight="1">
      <c r="A10" s="40" t="s">
        <v>54</v>
      </c>
      <c r="B10" s="56">
        <f>17061336-B8-B9</f>
        <v>11576838</v>
      </c>
      <c r="C10" s="47">
        <f>B10/B$7*100</f>
        <v>67.8542290005894</v>
      </c>
      <c r="D10" s="56">
        <v>8451091</v>
      </c>
      <c r="E10" s="47">
        <f>D10/D$7*100</f>
        <v>58.87518330807949</v>
      </c>
      <c r="F10" s="56">
        <v>10000204</v>
      </c>
      <c r="G10" s="52">
        <f>F10/F$7*100</f>
        <v>62.42949668618506</v>
      </c>
      <c r="H10" s="7"/>
      <c r="I10" s="7"/>
      <c r="J10" s="7"/>
    </row>
    <row r="11" spans="1:10" ht="32.25" customHeight="1">
      <c r="A11" s="40" t="s">
        <v>17</v>
      </c>
      <c r="B11" s="56">
        <f aca="true" t="shared" si="1" ref="B11:G11">SUM(B12:B14)</f>
        <v>12559553</v>
      </c>
      <c r="C11" s="47">
        <f t="shared" si="1"/>
        <v>99.9930346557716</v>
      </c>
      <c r="D11" s="56">
        <f>SUM(D12:D14)</f>
        <v>11984411</v>
      </c>
      <c r="E11" s="47">
        <f t="shared" si="1"/>
        <v>100</v>
      </c>
      <c r="F11" s="56">
        <f t="shared" si="1"/>
        <v>11370063</v>
      </c>
      <c r="G11" s="52">
        <f t="shared" si="1"/>
        <v>100</v>
      </c>
      <c r="H11" s="7"/>
      <c r="I11" s="7"/>
      <c r="J11" s="7"/>
    </row>
    <row r="12" spans="1:10" ht="32.25" customHeight="1">
      <c r="A12" s="40" t="s">
        <v>55</v>
      </c>
      <c r="B12" s="56">
        <v>12145803</v>
      </c>
      <c r="C12" s="47">
        <f>B12/B$11*100</f>
        <v>96.70569486031869</v>
      </c>
      <c r="D12" s="56">
        <v>11354375</v>
      </c>
      <c r="E12" s="47">
        <f>D12/D$11*100</f>
        <v>94.7428705507513</v>
      </c>
      <c r="F12" s="56">
        <v>10928958</v>
      </c>
      <c r="G12" s="52">
        <f>F12/F$11*100</f>
        <v>96.12047004488893</v>
      </c>
      <c r="H12" s="30"/>
      <c r="I12" s="7"/>
      <c r="J12" s="7"/>
    </row>
    <row r="13" spans="1:10" ht="32.25" customHeight="1">
      <c r="A13" s="40" t="s">
        <v>56</v>
      </c>
      <c r="B13" s="56">
        <v>333750</v>
      </c>
      <c r="C13" s="47">
        <f>B13/B$11*100</f>
        <v>2.6573397954529114</v>
      </c>
      <c r="D13" s="56">
        <v>550036</v>
      </c>
      <c r="E13" s="47">
        <f>D13/D$11*100</f>
        <v>4.589595600484663</v>
      </c>
      <c r="F13" s="56">
        <v>441105</v>
      </c>
      <c r="G13" s="52">
        <f>F13/F$11*100</f>
        <v>3.879529955111067</v>
      </c>
      <c r="H13" s="7"/>
      <c r="I13" s="7"/>
      <c r="J13" s="7"/>
    </row>
    <row r="14" spans="1:10" ht="32.25" customHeight="1">
      <c r="A14" s="40" t="s">
        <v>57</v>
      </c>
      <c r="B14" s="56">
        <v>80000</v>
      </c>
      <c r="C14" s="47">
        <v>0.63</v>
      </c>
      <c r="D14" s="56">
        <v>80000</v>
      </c>
      <c r="E14" s="47">
        <f>D14/D$11*100</f>
        <v>0.6675338487640319</v>
      </c>
      <c r="F14" s="56">
        <v>0</v>
      </c>
      <c r="G14" s="53">
        <f>F14/F$11*100</f>
        <v>0</v>
      </c>
      <c r="H14" s="7"/>
      <c r="I14" s="7"/>
      <c r="J14" s="7"/>
    </row>
    <row r="15" spans="1:10" ht="32.25" customHeight="1">
      <c r="A15" s="40" t="s">
        <v>11</v>
      </c>
      <c r="B15" s="56">
        <f>SUM(B7-B11)</f>
        <v>4501783</v>
      </c>
      <c r="C15" s="48">
        <v>0</v>
      </c>
      <c r="D15" s="56">
        <f>SUM(D7-D11)</f>
        <v>2369839</v>
      </c>
      <c r="E15" s="48">
        <v>0</v>
      </c>
      <c r="F15" s="56">
        <f>SUM(F7-F11)</f>
        <v>4648333</v>
      </c>
      <c r="G15" s="53">
        <v>0</v>
      </c>
      <c r="H15" s="7"/>
      <c r="I15" s="7"/>
      <c r="J15" s="7"/>
    </row>
    <row r="16" spans="1:10" ht="32.25" customHeight="1">
      <c r="A16" s="40" t="s">
        <v>12</v>
      </c>
      <c r="B16" s="56"/>
      <c r="C16" s="48"/>
      <c r="D16" s="56"/>
      <c r="E16" s="48"/>
      <c r="F16" s="56"/>
      <c r="G16" s="53"/>
      <c r="H16" s="7"/>
      <c r="I16" s="7"/>
      <c r="J16" s="7"/>
    </row>
    <row r="17" spans="1:10" ht="32.25" customHeight="1">
      <c r="A17" s="40" t="s">
        <v>13</v>
      </c>
      <c r="B17" s="56">
        <f aca="true" t="shared" si="2" ref="B17:G17">SUM(B18:B19)</f>
        <v>0</v>
      </c>
      <c r="C17" s="48">
        <f t="shared" si="2"/>
        <v>0</v>
      </c>
      <c r="D17" s="56">
        <f t="shared" si="2"/>
        <v>0</v>
      </c>
      <c r="E17" s="48">
        <f t="shared" si="2"/>
        <v>0</v>
      </c>
      <c r="F17" s="56">
        <f t="shared" si="2"/>
        <v>137250</v>
      </c>
      <c r="G17" s="57">
        <f t="shared" si="2"/>
        <v>100</v>
      </c>
      <c r="H17" s="7"/>
      <c r="I17" s="7"/>
      <c r="J17" s="7"/>
    </row>
    <row r="18" spans="1:10" ht="32.25" customHeight="1">
      <c r="A18" s="40" t="s">
        <v>58</v>
      </c>
      <c r="B18" s="56">
        <v>0</v>
      </c>
      <c r="C18" s="48">
        <f>B18/B$11*100</f>
        <v>0</v>
      </c>
      <c r="D18" s="56">
        <v>0</v>
      </c>
      <c r="E18" s="48">
        <f>D18/D$11*100</f>
        <v>0</v>
      </c>
      <c r="F18" s="56">
        <v>125000</v>
      </c>
      <c r="G18" s="52">
        <f>F18/F$17*100</f>
        <v>91.07468123861567</v>
      </c>
      <c r="H18" s="7"/>
      <c r="I18" s="7"/>
      <c r="J18" s="7"/>
    </row>
    <row r="19" spans="1:10" ht="32.25" customHeight="1">
      <c r="A19" s="40" t="s">
        <v>59</v>
      </c>
      <c r="B19" s="56">
        <v>0</v>
      </c>
      <c r="C19" s="48">
        <v>0</v>
      </c>
      <c r="D19" s="56">
        <v>0</v>
      </c>
      <c r="E19" s="48">
        <f>D19/D$11*100</f>
        <v>0</v>
      </c>
      <c r="F19" s="56">
        <v>12250</v>
      </c>
      <c r="G19" s="52">
        <f>F19/F$17*100</f>
        <v>8.925318761384334</v>
      </c>
      <c r="H19" s="7"/>
      <c r="I19" s="7"/>
      <c r="J19" s="7"/>
    </row>
    <row r="20" spans="1:10" ht="32.25" customHeight="1">
      <c r="A20" s="40" t="s">
        <v>16</v>
      </c>
      <c r="B20" s="56">
        <f aca="true" t="shared" si="3" ref="B20:G20">SUM(B21:B23)</f>
        <v>5521783</v>
      </c>
      <c r="C20" s="91">
        <f t="shared" si="3"/>
        <v>100</v>
      </c>
      <c r="D20" s="56">
        <f t="shared" si="3"/>
        <v>3812875</v>
      </c>
      <c r="E20" s="46">
        <f t="shared" si="3"/>
        <v>100</v>
      </c>
      <c r="F20" s="56">
        <f t="shared" si="3"/>
        <v>6994389</v>
      </c>
      <c r="G20" s="57">
        <f t="shared" si="3"/>
        <v>100</v>
      </c>
      <c r="H20" s="7"/>
      <c r="I20" s="7"/>
      <c r="J20" s="7"/>
    </row>
    <row r="21" spans="1:10" ht="32.25" customHeight="1">
      <c r="A21" s="40" t="s">
        <v>60</v>
      </c>
      <c r="B21" s="56">
        <v>5340969</v>
      </c>
      <c r="C21" s="47">
        <f>B21/B$20*100</f>
        <v>96.72544176400993</v>
      </c>
      <c r="D21" s="56">
        <v>3654902</v>
      </c>
      <c r="E21" s="89">
        <f>D21/D$20*100</f>
        <v>95.85685342425336</v>
      </c>
      <c r="F21" s="56">
        <v>6994389</v>
      </c>
      <c r="G21" s="52">
        <f>F21/F$20*100</f>
        <v>100</v>
      </c>
      <c r="H21" s="7"/>
      <c r="I21" s="7"/>
      <c r="J21" s="7"/>
    </row>
    <row r="22" spans="1:10" ht="32.25" customHeight="1">
      <c r="A22" s="40" t="s">
        <v>61</v>
      </c>
      <c r="B22" s="56">
        <v>0</v>
      </c>
      <c r="C22" s="48">
        <f>B22/B$20*100</f>
        <v>0</v>
      </c>
      <c r="D22" s="56">
        <v>0</v>
      </c>
      <c r="E22" s="48">
        <f>D22/D$20*100</f>
        <v>0</v>
      </c>
      <c r="F22" s="56">
        <v>0</v>
      </c>
      <c r="G22" s="53">
        <f>F22/F$20*100</f>
        <v>0</v>
      </c>
      <c r="H22" s="7"/>
      <c r="I22" s="7"/>
      <c r="J22" s="7"/>
    </row>
    <row r="23" spans="1:10" ht="32.25" customHeight="1">
      <c r="A23" s="40" t="s">
        <v>57</v>
      </c>
      <c r="B23" s="56">
        <v>180814</v>
      </c>
      <c r="C23" s="47">
        <f>B23/B$20*100</f>
        <v>3.274558235990078</v>
      </c>
      <c r="D23" s="56">
        <v>157973</v>
      </c>
      <c r="E23" s="47">
        <f>D23/D$20*100</f>
        <v>4.143146575746648</v>
      </c>
      <c r="F23" s="56">
        <v>0</v>
      </c>
      <c r="G23" s="53">
        <f>F23/F$20*100</f>
        <v>0</v>
      </c>
      <c r="H23" s="7"/>
      <c r="I23" s="7"/>
      <c r="J23" s="7"/>
    </row>
    <row r="24" spans="1:10" ht="32.25" customHeight="1">
      <c r="A24" s="40" t="s">
        <v>14</v>
      </c>
      <c r="B24" s="56">
        <f>B17-B20</f>
        <v>-5521783</v>
      </c>
      <c r="C24" s="48">
        <v>0</v>
      </c>
      <c r="D24" s="56">
        <f>D17-D20</f>
        <v>-3812875</v>
      </c>
      <c r="E24" s="48">
        <v>0</v>
      </c>
      <c r="F24" s="56">
        <f>F17-F20</f>
        <v>-6857139</v>
      </c>
      <c r="G24" s="53">
        <f>G17-G20</f>
        <v>0</v>
      </c>
      <c r="H24" s="7"/>
      <c r="I24" s="7"/>
      <c r="J24" s="7"/>
    </row>
    <row r="25" spans="1:10" ht="32.25" customHeight="1">
      <c r="A25" s="40" t="s">
        <v>36</v>
      </c>
      <c r="B25" s="56">
        <f>B24+B15</f>
        <v>-1020000</v>
      </c>
      <c r="C25" s="48">
        <v>0</v>
      </c>
      <c r="D25" s="56">
        <f>D24+D15</f>
        <v>-1443036</v>
      </c>
      <c r="E25" s="48">
        <v>0</v>
      </c>
      <c r="F25" s="56">
        <f>F24+F15</f>
        <v>-2208806</v>
      </c>
      <c r="G25" s="53">
        <v>0</v>
      </c>
      <c r="H25" s="7"/>
      <c r="I25" s="7"/>
      <c r="J25" s="7"/>
    </row>
    <row r="26" spans="1:10" ht="32.25" customHeight="1" thickBot="1">
      <c r="A26" s="18"/>
      <c r="B26" s="54"/>
      <c r="C26" s="58"/>
      <c r="D26" s="66"/>
      <c r="E26" s="58"/>
      <c r="F26" s="54"/>
      <c r="G26" s="59"/>
      <c r="H26" s="7"/>
      <c r="I26" s="7"/>
      <c r="J26" s="7"/>
    </row>
    <row r="27" spans="1:12" ht="16.5">
      <c r="A27" s="2"/>
      <c r="B27" s="60"/>
      <c r="C27" s="61"/>
      <c r="D27" s="60"/>
      <c r="E27" s="62"/>
      <c r="F27" s="60"/>
      <c r="G27" s="62"/>
      <c r="H27" s="6"/>
      <c r="I27" s="7"/>
      <c r="J27" s="7"/>
      <c r="K27" s="7"/>
      <c r="L27" s="7"/>
    </row>
    <row r="28" spans="1:8" ht="15.75">
      <c r="A28" s="2"/>
      <c r="B28" s="63"/>
      <c r="C28" s="67"/>
      <c r="D28" s="65"/>
      <c r="E28" s="65"/>
      <c r="F28" s="63"/>
      <c r="G28" s="65"/>
      <c r="H28" s="4"/>
    </row>
    <row r="29" spans="2:8" ht="15.75">
      <c r="B29" s="63"/>
      <c r="C29" s="64"/>
      <c r="D29" s="65"/>
      <c r="E29" s="65"/>
      <c r="F29" s="63"/>
      <c r="G29" s="65"/>
      <c r="H29" s="4"/>
    </row>
    <row r="30" spans="2:8" ht="15.75">
      <c r="B30" s="4"/>
      <c r="F30" s="4"/>
      <c r="H30" s="4"/>
    </row>
    <row r="31" spans="2:8" ht="15.75">
      <c r="B31" s="4"/>
      <c r="F31" s="4"/>
      <c r="H31" s="4"/>
    </row>
    <row r="32" spans="2:8" ht="15.75">
      <c r="B32" s="4"/>
      <c r="F32" s="4"/>
      <c r="H32" s="4"/>
    </row>
    <row r="33" spans="2:8" ht="15.75">
      <c r="B33" s="4"/>
      <c r="F33" s="4"/>
      <c r="H33" s="4"/>
    </row>
    <row r="34" spans="2:8" ht="15.75">
      <c r="B34" s="4"/>
      <c r="F34" s="4"/>
      <c r="H34" s="4"/>
    </row>
    <row r="35" spans="2:8" ht="15.75">
      <c r="B35" s="4"/>
      <c r="F35" s="4"/>
      <c r="H35" s="4"/>
    </row>
    <row r="36" spans="2:8" ht="15.75">
      <c r="B36" s="4"/>
      <c r="H36" s="4"/>
    </row>
    <row r="37" spans="2:8" ht="15.75">
      <c r="B37" s="4"/>
      <c r="H37" s="4"/>
    </row>
    <row r="38" spans="2:8" ht="15.75">
      <c r="B38" s="4"/>
      <c r="H38" s="4"/>
    </row>
    <row r="39" spans="2:8" ht="15.75">
      <c r="B39" s="4"/>
      <c r="H39" s="4"/>
    </row>
    <row r="40" ht="15.75">
      <c r="H40" s="4"/>
    </row>
    <row r="41" ht="15.75">
      <c r="H41" s="4"/>
    </row>
    <row r="42" ht="15.75">
      <c r="H42" s="4"/>
    </row>
    <row r="43" ht="15.75">
      <c r="H43" s="4"/>
    </row>
    <row r="44" ht="15.75">
      <c r="H44" s="4"/>
    </row>
    <row r="45" ht="15.75">
      <c r="H45" s="4"/>
    </row>
    <row r="46" ht="15.75">
      <c r="H46" s="4"/>
    </row>
    <row r="47" ht="15.75">
      <c r="H47" s="4"/>
    </row>
    <row r="48" ht="15.75">
      <c r="H48" s="4"/>
    </row>
    <row r="49" ht="15.75">
      <c r="H49" s="4"/>
    </row>
    <row r="50" ht="15.75">
      <c r="H50" s="4"/>
    </row>
    <row r="51" ht="15.75">
      <c r="H51" s="4"/>
    </row>
    <row r="52" ht="15.75">
      <c r="H52" s="4"/>
    </row>
    <row r="53" ht="15.75">
      <c r="H53" s="4"/>
    </row>
    <row r="54" ht="15.75">
      <c r="H54" s="4"/>
    </row>
    <row r="55" ht="15.75">
      <c r="H55" s="4"/>
    </row>
    <row r="56" ht="15.75">
      <c r="H56" s="4"/>
    </row>
    <row r="57" ht="15.75">
      <c r="H57" s="4"/>
    </row>
    <row r="58" ht="15.75">
      <c r="H58" s="4"/>
    </row>
    <row r="59" ht="15.75">
      <c r="H59" s="4"/>
    </row>
    <row r="60" ht="15.75">
      <c r="H60" s="4"/>
    </row>
    <row r="61" ht="15.75">
      <c r="H61" s="4"/>
    </row>
    <row r="62" ht="15.75">
      <c r="H62" s="4"/>
    </row>
    <row r="63" ht="15.75">
      <c r="H63" s="4"/>
    </row>
    <row r="64" ht="15.75">
      <c r="H64" s="4"/>
    </row>
    <row r="65" ht="15.75">
      <c r="H65" s="4"/>
    </row>
    <row r="66" ht="15.75">
      <c r="H66" s="4"/>
    </row>
    <row r="67" ht="15.75">
      <c r="H67" s="4"/>
    </row>
    <row r="68" ht="15.75">
      <c r="H68" s="4"/>
    </row>
    <row r="69" ht="15.75">
      <c r="H69" s="4"/>
    </row>
    <row r="70" ht="15.75">
      <c r="H70" s="4"/>
    </row>
    <row r="71" ht="15.75">
      <c r="H71" s="4"/>
    </row>
    <row r="72" ht="15.75">
      <c r="H72" s="4"/>
    </row>
    <row r="73" ht="15.75">
      <c r="H73" s="4"/>
    </row>
    <row r="74" ht="15.75">
      <c r="H74" s="4"/>
    </row>
    <row r="75" ht="15.75">
      <c r="H75" s="4"/>
    </row>
    <row r="76" ht="15.75">
      <c r="H76" s="4"/>
    </row>
    <row r="77" ht="15.75">
      <c r="H77" s="4"/>
    </row>
    <row r="78" ht="15.75">
      <c r="H78" s="4"/>
    </row>
    <row r="79" ht="15.75">
      <c r="H79" s="4"/>
    </row>
    <row r="80" ht="15.75">
      <c r="H80" s="4"/>
    </row>
    <row r="81" ht="15.75">
      <c r="H81" s="4"/>
    </row>
    <row r="82" ht="15.75">
      <c r="H82" s="4"/>
    </row>
    <row r="83" ht="15.75">
      <c r="H83" s="4"/>
    </row>
    <row r="84" ht="15.75">
      <c r="H84" s="4"/>
    </row>
    <row r="85" ht="15.75">
      <c r="H85" s="4"/>
    </row>
    <row r="86" ht="15.75">
      <c r="H86" s="4"/>
    </row>
    <row r="87" ht="15.75">
      <c r="H87" s="4"/>
    </row>
    <row r="88" ht="15.75">
      <c r="H88" s="4"/>
    </row>
    <row r="89" ht="15.75">
      <c r="H89" s="4"/>
    </row>
    <row r="90" ht="15.75">
      <c r="H90" s="4"/>
    </row>
    <row r="91" ht="15.75">
      <c r="H91" s="4"/>
    </row>
    <row r="92" ht="15.75">
      <c r="H92" s="4"/>
    </row>
    <row r="93" ht="15.75">
      <c r="H93" s="4"/>
    </row>
    <row r="94" ht="15.75">
      <c r="H94" s="4"/>
    </row>
    <row r="95" ht="15.75">
      <c r="H95" s="4"/>
    </row>
    <row r="96" ht="15.75">
      <c r="H96" s="4"/>
    </row>
    <row r="97" ht="15.75">
      <c r="H97" s="4"/>
    </row>
    <row r="98" ht="15.75">
      <c r="H98" s="4"/>
    </row>
    <row r="99" ht="15.75">
      <c r="H99" s="4"/>
    </row>
    <row r="100" ht="15.75">
      <c r="H100" s="4"/>
    </row>
    <row r="101" ht="15.75">
      <c r="H101" s="4"/>
    </row>
    <row r="102" ht="15.75">
      <c r="H102" s="4"/>
    </row>
    <row r="103" ht="15.75">
      <c r="H103" s="4"/>
    </row>
    <row r="104" ht="15.75">
      <c r="H104" s="4"/>
    </row>
    <row r="105" ht="15.75">
      <c r="H105" s="4"/>
    </row>
    <row r="106" ht="15.75">
      <c r="H106" s="4"/>
    </row>
    <row r="107" ht="15.75">
      <c r="H107" s="4"/>
    </row>
    <row r="108" ht="15.75">
      <c r="H108" s="4"/>
    </row>
    <row r="109" ht="15.75">
      <c r="H109" s="4"/>
    </row>
    <row r="110" ht="15.75">
      <c r="H110" s="4"/>
    </row>
    <row r="111" ht="15.75">
      <c r="H111" s="4"/>
    </row>
    <row r="112" ht="15.75">
      <c r="H112" s="4"/>
    </row>
    <row r="113" ht="15.75">
      <c r="H113" s="4"/>
    </row>
    <row r="114" ht="15.75">
      <c r="H114" s="4"/>
    </row>
    <row r="115" ht="15.75">
      <c r="H115" s="4"/>
    </row>
    <row r="116" ht="15.75">
      <c r="H116" s="4"/>
    </row>
    <row r="117" ht="15.75">
      <c r="H117" s="4"/>
    </row>
    <row r="118" ht="15.75">
      <c r="H118" s="4"/>
    </row>
    <row r="119" ht="15.75">
      <c r="H119" s="4"/>
    </row>
    <row r="120" ht="15.75">
      <c r="H120" s="4"/>
    </row>
    <row r="121" ht="15.75">
      <c r="H121" s="4"/>
    </row>
    <row r="122" ht="15.75">
      <c r="H122" s="4"/>
    </row>
    <row r="123" ht="15.75">
      <c r="H123" s="4"/>
    </row>
    <row r="124" ht="15.75">
      <c r="H124" s="4"/>
    </row>
    <row r="125" ht="15.75">
      <c r="H125" s="4"/>
    </row>
    <row r="126" ht="15.75">
      <c r="H126" s="4"/>
    </row>
    <row r="127" ht="15.75">
      <c r="H127" s="4"/>
    </row>
    <row r="128" ht="15.75">
      <c r="H128" s="4"/>
    </row>
    <row r="129" ht="15.75">
      <c r="H129" s="4"/>
    </row>
    <row r="130" ht="15.75">
      <c r="H130" s="4"/>
    </row>
    <row r="131" ht="15.75">
      <c r="H131" s="4"/>
    </row>
    <row r="132" ht="15.75">
      <c r="H132" s="4"/>
    </row>
    <row r="133" ht="15.75">
      <c r="H133" s="4"/>
    </row>
    <row r="134" ht="15.75">
      <c r="H134" s="4"/>
    </row>
    <row r="135" ht="15.75">
      <c r="H135" s="4"/>
    </row>
    <row r="136" ht="15.75">
      <c r="H136" s="4"/>
    </row>
    <row r="137" ht="15.75">
      <c r="H137" s="4"/>
    </row>
  </sheetData>
  <mergeCells count="7">
    <mergeCell ref="A1:G1"/>
    <mergeCell ref="A2:G2"/>
    <mergeCell ref="F3:G3"/>
    <mergeCell ref="F4:G4"/>
    <mergeCell ref="A4:A5"/>
    <mergeCell ref="B4:C4"/>
    <mergeCell ref="D4:E4"/>
  </mergeCells>
  <printOptions horizontalCentered="1" verticalCentered="1"/>
  <pageMargins left="0.2755905511811024" right="0.2755905511811024" top="0.4330708661417323" bottom="0.4330708661417323" header="0.11811023622047245" footer="0.4724409448818898"/>
  <pageSetup horizontalDpi="600" verticalDpi="600" orientation="portrait" paperSize="9" scale="90" r:id="rId2"/>
  <headerFooter alignWithMargins="0">
    <oddFooter>&amp;C
&amp;"Times New Roman,標準"
&amp;"新細明體,標準"─&amp;"Arial,粗體"&amp;15 14&amp;"新細明體,標準"&amp;12─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0"/>
  <sheetViews>
    <sheetView showGridLines="0" tabSelected="1" zoomScale="80" zoomScaleNormal="80" workbookViewId="0" topLeftCell="C22">
      <selection activeCell="I29" sqref="I29"/>
    </sheetView>
  </sheetViews>
  <sheetFormatPr defaultColWidth="9.00390625" defaultRowHeight="16.5"/>
  <cols>
    <col min="1" max="1" width="28.375" style="3" customWidth="1"/>
    <col min="2" max="2" width="13.625" style="3" customWidth="1"/>
    <col min="3" max="3" width="8.375" style="8" customWidth="1"/>
    <col min="4" max="4" width="13.625" style="3" customWidth="1"/>
    <col min="5" max="5" width="8.625" style="3" customWidth="1"/>
    <col min="6" max="6" width="13.25390625" style="3" customWidth="1"/>
    <col min="7" max="7" width="9.125" style="3" customWidth="1"/>
    <col min="8" max="8" width="14.375" style="3" customWidth="1"/>
    <col min="9" max="9" width="9.75390625" style="3" customWidth="1"/>
    <col min="10" max="16384" width="9.00390625" style="3" customWidth="1"/>
  </cols>
  <sheetData>
    <row r="1" spans="1:9" s="28" customFormat="1" ht="25.5">
      <c r="A1" s="75" t="s">
        <v>62</v>
      </c>
      <c r="B1" s="75"/>
      <c r="C1" s="75"/>
      <c r="D1" s="75"/>
      <c r="E1" s="75"/>
      <c r="F1" s="75"/>
      <c r="G1" s="75"/>
      <c r="H1" s="75"/>
      <c r="I1" s="75"/>
    </row>
    <row r="2" spans="1:9" s="1" customFormat="1" ht="27.75">
      <c r="A2" s="82" t="s">
        <v>63</v>
      </c>
      <c r="B2" s="82"/>
      <c r="C2" s="82"/>
      <c r="D2" s="82"/>
      <c r="E2" s="82"/>
      <c r="F2" s="82"/>
      <c r="G2" s="82"/>
      <c r="H2" s="82"/>
      <c r="I2" s="82"/>
    </row>
    <row r="3" spans="1:9" s="5" customFormat="1" ht="17.25" thickBot="1">
      <c r="A3" s="11" t="s">
        <v>64</v>
      </c>
      <c r="B3" s="87" t="s">
        <v>65</v>
      </c>
      <c r="C3" s="87"/>
      <c r="D3" s="87"/>
      <c r="E3" s="87"/>
      <c r="F3" s="87"/>
      <c r="H3" s="85" t="s">
        <v>19</v>
      </c>
      <c r="I3" s="86"/>
    </row>
    <row r="4" spans="1:9" s="5" customFormat="1" ht="30" customHeight="1">
      <c r="A4" s="80" t="s">
        <v>20</v>
      </c>
      <c r="B4" s="76" t="s">
        <v>0</v>
      </c>
      <c r="C4" s="76"/>
      <c r="D4" s="78" t="s">
        <v>21</v>
      </c>
      <c r="E4" s="78"/>
      <c r="F4" s="78" t="s">
        <v>39</v>
      </c>
      <c r="G4" s="78"/>
      <c r="H4" s="78" t="s">
        <v>1</v>
      </c>
      <c r="I4" s="84"/>
    </row>
    <row r="5" spans="1:9" s="5" customFormat="1" ht="30" customHeight="1">
      <c r="A5" s="81"/>
      <c r="B5" s="33" t="s">
        <v>22</v>
      </c>
      <c r="C5" s="34" t="s">
        <v>23</v>
      </c>
      <c r="D5" s="33" t="s">
        <v>22</v>
      </c>
      <c r="E5" s="33" t="s">
        <v>23</v>
      </c>
      <c r="F5" s="33" t="s">
        <v>22</v>
      </c>
      <c r="G5" s="33" t="s">
        <v>23</v>
      </c>
      <c r="H5" s="33" t="s">
        <v>22</v>
      </c>
      <c r="I5" s="39" t="s">
        <v>23</v>
      </c>
    </row>
    <row r="6" spans="1:12" ht="30.75" customHeight="1">
      <c r="A6" s="40" t="s">
        <v>24</v>
      </c>
      <c r="B6" s="51">
        <f>SUM(B7:B17)</f>
        <v>17061336</v>
      </c>
      <c r="C6" s="47">
        <v>100</v>
      </c>
      <c r="D6" s="51">
        <f>SUM(D7:D17)</f>
        <v>14354250</v>
      </c>
      <c r="E6" s="46">
        <v>100</v>
      </c>
      <c r="F6" s="51">
        <f>SUM(F7:F17)</f>
        <v>16155646</v>
      </c>
      <c r="G6" s="46">
        <v>100</v>
      </c>
      <c r="H6" s="51">
        <f>SUM(H7:H17)</f>
        <v>2707086</v>
      </c>
      <c r="I6" s="52">
        <f>H6/D$6*100</f>
        <v>18.859125346151835</v>
      </c>
      <c r="J6" s="7"/>
      <c r="K6" s="7"/>
      <c r="L6" s="7"/>
    </row>
    <row r="7" spans="1:12" ht="30.75" customHeight="1">
      <c r="A7" s="40" t="s">
        <v>66</v>
      </c>
      <c r="B7" s="51">
        <f>320170+787214+364571+1310033+90859+224775+2386876</f>
        <v>5484498</v>
      </c>
      <c r="C7" s="47">
        <f>B7/B$6*100</f>
        <v>32.145770999410594</v>
      </c>
      <c r="D7" s="51">
        <v>5903159</v>
      </c>
      <c r="E7" s="47">
        <f>D7/D$6*100</f>
        <v>41.124816691920515</v>
      </c>
      <c r="F7" s="51">
        <v>6018193</v>
      </c>
      <c r="G7" s="47">
        <f>F7/F$6*100</f>
        <v>37.25132996848284</v>
      </c>
      <c r="H7" s="51">
        <f>SUM(B7-D7)</f>
        <v>-418661</v>
      </c>
      <c r="I7" s="52">
        <f aca="true" t="shared" si="0" ref="I7:I17">H7/D$6*100</f>
        <v>-2.9166344462441436</v>
      </c>
      <c r="J7" s="7"/>
      <c r="K7" s="7"/>
      <c r="L7" s="7"/>
    </row>
    <row r="8" spans="1:12" ht="30.75" customHeight="1">
      <c r="A8" s="40" t="s">
        <v>67</v>
      </c>
      <c r="B8" s="48">
        <v>0</v>
      </c>
      <c r="C8" s="48">
        <f aca="true" t="shared" si="1" ref="C8:C17">B8/B$6*100</f>
        <v>0</v>
      </c>
      <c r="D8" s="48">
        <v>0</v>
      </c>
      <c r="E8" s="48">
        <f aca="true" t="shared" si="2" ref="E8:E17">D8/D$6*100</f>
        <v>0</v>
      </c>
      <c r="F8" s="51">
        <v>728</v>
      </c>
      <c r="G8" s="47">
        <f>F8/F$6*100+0.02</f>
        <v>0.024506164594099177</v>
      </c>
      <c r="H8" s="48">
        <f aca="true" t="shared" si="3" ref="H8:H28">SUM(B8-D8)</f>
        <v>0</v>
      </c>
      <c r="I8" s="53">
        <f t="shared" si="0"/>
        <v>0</v>
      </c>
      <c r="J8" s="7"/>
      <c r="K8" s="7"/>
      <c r="L8" s="7"/>
    </row>
    <row r="9" spans="1:12" ht="30.75" customHeight="1">
      <c r="A9" s="40" t="s">
        <v>68</v>
      </c>
      <c r="B9" s="51">
        <f>288555+3963+500</f>
        <v>293018</v>
      </c>
      <c r="C9" s="47">
        <f t="shared" si="1"/>
        <v>1.7174387750173843</v>
      </c>
      <c r="D9" s="51">
        <v>286191</v>
      </c>
      <c r="E9" s="47">
        <f t="shared" si="2"/>
        <v>1.9937718794085373</v>
      </c>
      <c r="F9" s="51">
        <v>436937</v>
      </c>
      <c r="G9" s="47">
        <f>F9/F$6*100</f>
        <v>2.7045467572141653</v>
      </c>
      <c r="H9" s="51">
        <f t="shared" si="3"/>
        <v>6827</v>
      </c>
      <c r="I9" s="52">
        <f t="shared" si="0"/>
        <v>0.04756082693278994</v>
      </c>
      <c r="J9" s="7"/>
      <c r="K9" s="7"/>
      <c r="L9" s="7"/>
    </row>
    <row r="10" spans="1:12" ht="30.75" customHeight="1">
      <c r="A10" s="40" t="s">
        <v>69</v>
      </c>
      <c r="B10" s="51">
        <f>47122+4958+80234+300+9+23870+5423+8196+19305+241+620+783</f>
        <v>191061</v>
      </c>
      <c r="C10" s="47">
        <f t="shared" si="1"/>
        <v>1.1198478243438847</v>
      </c>
      <c r="D10" s="51">
        <v>170685</v>
      </c>
      <c r="E10" s="47">
        <f t="shared" si="2"/>
        <v>1.1890903390981766</v>
      </c>
      <c r="F10" s="51">
        <v>197109</v>
      </c>
      <c r="G10" s="47">
        <f>F10/F$6*100</f>
        <v>1.2200626332119433</v>
      </c>
      <c r="H10" s="51">
        <f t="shared" si="3"/>
        <v>20376</v>
      </c>
      <c r="I10" s="52">
        <f t="shared" si="0"/>
        <v>0.1419509901248759</v>
      </c>
      <c r="J10" s="7"/>
      <c r="K10" s="7"/>
      <c r="L10" s="7"/>
    </row>
    <row r="11" spans="1:12" ht="30.75" customHeight="1">
      <c r="A11" s="40" t="s">
        <v>70</v>
      </c>
      <c r="B11" s="48"/>
      <c r="C11" s="48">
        <f t="shared" si="1"/>
        <v>0</v>
      </c>
      <c r="D11" s="48">
        <v>0</v>
      </c>
      <c r="E11" s="48">
        <f t="shared" si="2"/>
        <v>0</v>
      </c>
      <c r="F11" s="48">
        <v>0</v>
      </c>
      <c r="G11" s="48">
        <v>0</v>
      </c>
      <c r="H11" s="48">
        <f t="shared" si="3"/>
        <v>0</v>
      </c>
      <c r="I11" s="53">
        <f t="shared" si="0"/>
        <v>0</v>
      </c>
      <c r="J11" s="7"/>
      <c r="K11" s="7"/>
      <c r="L11" s="7"/>
    </row>
    <row r="12" spans="1:12" ht="30.75" customHeight="1">
      <c r="A12" s="40" t="s">
        <v>71</v>
      </c>
      <c r="B12" s="51">
        <f>1690+4105+240</f>
        <v>6035</v>
      </c>
      <c r="C12" s="47">
        <f t="shared" si="1"/>
        <v>0.03537237646571171</v>
      </c>
      <c r="D12" s="51">
        <v>8009</v>
      </c>
      <c r="E12" s="47">
        <f t="shared" si="2"/>
        <v>0.05579532194297856</v>
      </c>
      <c r="F12" s="51">
        <v>170234</v>
      </c>
      <c r="G12" s="47">
        <f>F12/F$6*100</f>
        <v>1.0537121202086255</v>
      </c>
      <c r="H12" s="51">
        <f t="shared" si="3"/>
        <v>-1974</v>
      </c>
      <c r="I12" s="52">
        <f t="shared" si="0"/>
        <v>-0.013752024661685562</v>
      </c>
      <c r="J12" s="7"/>
      <c r="K12" s="7"/>
      <c r="L12" s="7"/>
    </row>
    <row r="13" spans="1:12" ht="30.75" customHeight="1">
      <c r="A13" s="40" t="s">
        <v>72</v>
      </c>
      <c r="B13" s="48"/>
      <c r="C13" s="48">
        <f t="shared" si="1"/>
        <v>0</v>
      </c>
      <c r="D13" s="48">
        <v>0</v>
      </c>
      <c r="E13" s="49">
        <v>0</v>
      </c>
      <c r="F13" s="48">
        <v>5650</v>
      </c>
      <c r="G13" s="89">
        <v>0.03</v>
      </c>
      <c r="H13" s="51">
        <f t="shared" si="3"/>
        <v>0</v>
      </c>
      <c r="I13" s="52">
        <f t="shared" si="0"/>
        <v>0</v>
      </c>
      <c r="J13" s="7"/>
      <c r="K13" s="7"/>
      <c r="L13" s="7"/>
    </row>
    <row r="14" spans="1:12" ht="30.75" customHeight="1">
      <c r="A14" s="40" t="s">
        <v>73</v>
      </c>
      <c r="B14" s="51">
        <f>10688372+460-783</f>
        <v>10688049</v>
      </c>
      <c r="C14" s="47">
        <f t="shared" si="1"/>
        <v>62.64485383794094</v>
      </c>
      <c r="D14" s="88">
        <v>7718280</v>
      </c>
      <c r="E14" s="47">
        <v>53.77</v>
      </c>
      <c r="F14" s="51">
        <v>9123517</v>
      </c>
      <c r="G14" s="47">
        <f>F14/F$6*100</f>
        <v>56.4726226360741</v>
      </c>
      <c r="H14" s="51">
        <f t="shared" si="3"/>
        <v>2969769</v>
      </c>
      <c r="I14" s="52">
        <f t="shared" si="0"/>
        <v>20.68912691363185</v>
      </c>
      <c r="J14" s="7"/>
      <c r="K14" s="7"/>
      <c r="L14" s="7"/>
    </row>
    <row r="15" spans="1:12" ht="30.75" customHeight="1">
      <c r="A15" s="40" t="s">
        <v>74</v>
      </c>
      <c r="B15" s="51">
        <f>6000</f>
        <v>6000</v>
      </c>
      <c r="C15" s="47">
        <f>B15/B$6*100-0.01</f>
        <v>0.025167234265827718</v>
      </c>
      <c r="D15" s="48">
        <v>7000</v>
      </c>
      <c r="E15" s="89">
        <v>0.05</v>
      </c>
      <c r="F15" s="51">
        <v>11434</v>
      </c>
      <c r="G15" s="47">
        <f>F15/F$6*100</f>
        <v>0.07077401918809066</v>
      </c>
      <c r="H15" s="51">
        <f t="shared" si="3"/>
        <v>-1000</v>
      </c>
      <c r="I15" s="52">
        <f t="shared" si="0"/>
        <v>-0.006966577842799171</v>
      </c>
      <c r="J15" s="7"/>
      <c r="K15" s="7"/>
      <c r="L15" s="7"/>
    </row>
    <row r="16" spans="1:12" ht="30.75" customHeight="1">
      <c r="A16" s="40" t="s">
        <v>75</v>
      </c>
      <c r="B16" s="48"/>
      <c r="C16" s="48">
        <f t="shared" si="1"/>
        <v>0</v>
      </c>
      <c r="D16" s="48">
        <v>0</v>
      </c>
      <c r="E16" s="48">
        <f>D16/D$6*100</f>
        <v>0</v>
      </c>
      <c r="F16" s="48">
        <v>0</v>
      </c>
      <c r="G16" s="48">
        <v>0</v>
      </c>
      <c r="H16" s="48">
        <f t="shared" si="3"/>
        <v>0</v>
      </c>
      <c r="I16" s="53">
        <f t="shared" si="0"/>
        <v>0</v>
      </c>
      <c r="J16" s="7"/>
      <c r="K16" s="7"/>
      <c r="L16" s="7"/>
    </row>
    <row r="17" spans="1:12" ht="30.75" customHeight="1">
      <c r="A17" s="40" t="s">
        <v>76</v>
      </c>
      <c r="B17" s="51">
        <f>31338+354792+676+5869</f>
        <v>392675</v>
      </c>
      <c r="C17" s="47">
        <f t="shared" si="1"/>
        <v>2.30154895255565</v>
      </c>
      <c r="D17" s="51">
        <v>260926</v>
      </c>
      <c r="E17" s="47">
        <f t="shared" si="2"/>
        <v>1.8177612902102167</v>
      </c>
      <c r="F17" s="51">
        <v>191844</v>
      </c>
      <c r="G17" s="47">
        <f>F17/F$6*100</f>
        <v>1.187473407129619</v>
      </c>
      <c r="H17" s="51">
        <f t="shared" si="3"/>
        <v>131749</v>
      </c>
      <c r="I17" s="52">
        <f t="shared" si="0"/>
        <v>0.917839664210948</v>
      </c>
      <c r="J17" s="7"/>
      <c r="K17" s="7"/>
      <c r="L17" s="7"/>
    </row>
    <row r="18" spans="1:12" ht="30.75" customHeight="1">
      <c r="A18" s="40" t="s">
        <v>25</v>
      </c>
      <c r="B18" s="51">
        <f>SUM(B19:B28)</f>
        <v>18081336</v>
      </c>
      <c r="C18" s="47">
        <v>100</v>
      </c>
      <c r="D18" s="51">
        <f>SUM(D19:D28)</f>
        <v>15797286</v>
      </c>
      <c r="E18" s="47">
        <v>100</v>
      </c>
      <c r="F18" s="51">
        <f>SUM(F19:F28)</f>
        <v>18364453</v>
      </c>
      <c r="G18" s="46">
        <f>SUM(G19:G28)</f>
        <v>100.00188288319832</v>
      </c>
      <c r="H18" s="51">
        <f>SUM(B18-D18)</f>
        <v>2284050</v>
      </c>
      <c r="I18" s="52">
        <f>H18/D18*100</f>
        <v>14.458496225237678</v>
      </c>
      <c r="J18" s="7"/>
      <c r="K18" s="7"/>
      <c r="L18" s="7"/>
    </row>
    <row r="19" spans="1:12" ht="30.75" customHeight="1">
      <c r="A19" s="40" t="s">
        <v>26</v>
      </c>
      <c r="B19" s="51">
        <v>1660801</v>
      </c>
      <c r="C19" s="47">
        <f>B19/B$18*100</f>
        <v>9.185167511958186</v>
      </c>
      <c r="D19" s="51">
        <v>1641787</v>
      </c>
      <c r="E19" s="47">
        <f>D19/D$18*100</f>
        <v>10.39284216288798</v>
      </c>
      <c r="F19" s="51">
        <v>1516514</v>
      </c>
      <c r="G19" s="47">
        <f>F19/F$18*100</f>
        <v>8.257877324198004</v>
      </c>
      <c r="H19" s="51">
        <f t="shared" si="3"/>
        <v>19014</v>
      </c>
      <c r="I19" s="52">
        <v>0.12</v>
      </c>
      <c r="J19" s="7"/>
      <c r="K19" s="7"/>
      <c r="L19" s="7"/>
    </row>
    <row r="20" spans="1:12" ht="30.75" customHeight="1">
      <c r="A20" s="40" t="s">
        <v>27</v>
      </c>
      <c r="B20" s="51">
        <v>5905829</v>
      </c>
      <c r="C20" s="47">
        <f aca="true" t="shared" si="4" ref="C20:E28">B20/B$18*100</f>
        <v>32.66256984550257</v>
      </c>
      <c r="D20" s="51">
        <v>5920756</v>
      </c>
      <c r="E20" s="47">
        <f t="shared" si="4"/>
        <v>37.47957718813219</v>
      </c>
      <c r="F20" s="51">
        <v>5697062</v>
      </c>
      <c r="G20" s="47">
        <f aca="true" t="shared" si="5" ref="G20:G28">F20/F$18*100</f>
        <v>31.02222538291775</v>
      </c>
      <c r="H20" s="51">
        <f t="shared" si="3"/>
        <v>-14927</v>
      </c>
      <c r="I20" s="52">
        <v>-0.09</v>
      </c>
      <c r="J20" s="7"/>
      <c r="K20" s="7"/>
      <c r="L20" s="7"/>
    </row>
    <row r="21" spans="1:12" ht="30.75" customHeight="1">
      <c r="A21" s="40" t="s">
        <v>28</v>
      </c>
      <c r="B21" s="51">
        <v>2525518</v>
      </c>
      <c r="C21" s="47">
        <f t="shared" si="4"/>
        <v>13.967540894102074</v>
      </c>
      <c r="D21" s="51">
        <v>1718160</v>
      </c>
      <c r="E21" s="47">
        <f t="shared" si="4"/>
        <v>10.876298624966338</v>
      </c>
      <c r="F21" s="51">
        <v>5363714</v>
      </c>
      <c r="G21" s="47">
        <f t="shared" si="5"/>
        <v>29.207044718402447</v>
      </c>
      <c r="H21" s="51">
        <f t="shared" si="3"/>
        <v>807358</v>
      </c>
      <c r="I21" s="52">
        <v>5.11</v>
      </c>
      <c r="J21" s="7"/>
      <c r="K21" s="7"/>
      <c r="L21" s="7"/>
    </row>
    <row r="22" spans="1:12" ht="30.75" customHeight="1">
      <c r="A22" s="40" t="s">
        <v>29</v>
      </c>
      <c r="B22" s="51">
        <v>1763689</v>
      </c>
      <c r="C22" s="47">
        <f t="shared" si="4"/>
        <v>9.754196260718787</v>
      </c>
      <c r="D22" s="51">
        <v>1644742</v>
      </c>
      <c r="E22" s="47">
        <f t="shared" si="4"/>
        <v>10.411547907659582</v>
      </c>
      <c r="F22" s="51">
        <v>1621210</v>
      </c>
      <c r="G22" s="47">
        <f t="shared" si="5"/>
        <v>8.827978704293562</v>
      </c>
      <c r="H22" s="51">
        <f t="shared" si="3"/>
        <v>118947</v>
      </c>
      <c r="I22" s="52">
        <v>0.75</v>
      </c>
      <c r="J22" s="7"/>
      <c r="K22" s="7"/>
      <c r="L22" s="7"/>
    </row>
    <row r="23" spans="1:12" ht="30.75" customHeight="1">
      <c r="A23" s="40" t="s">
        <v>30</v>
      </c>
      <c r="B23" s="51">
        <v>813538</v>
      </c>
      <c r="C23" s="47">
        <f t="shared" si="4"/>
        <v>4.499324607429451</v>
      </c>
      <c r="D23" s="51">
        <v>540272</v>
      </c>
      <c r="E23" s="47">
        <f t="shared" si="4"/>
        <v>3.4200305039739103</v>
      </c>
      <c r="F23" s="51">
        <v>358471</v>
      </c>
      <c r="G23" s="47">
        <f t="shared" si="5"/>
        <v>1.9519829967165372</v>
      </c>
      <c r="H23" s="51">
        <f t="shared" si="3"/>
        <v>273266</v>
      </c>
      <c r="I23" s="52">
        <v>1.73</v>
      </c>
      <c r="J23" s="7"/>
      <c r="K23" s="7"/>
      <c r="L23" s="7"/>
    </row>
    <row r="24" spans="1:12" ht="30.75" customHeight="1">
      <c r="A24" s="40" t="s">
        <v>31</v>
      </c>
      <c r="B24" s="51">
        <v>2319640</v>
      </c>
      <c r="C24" s="47">
        <f t="shared" si="4"/>
        <v>12.828919278973633</v>
      </c>
      <c r="D24" s="51">
        <v>1808903</v>
      </c>
      <c r="E24" s="47">
        <f t="shared" si="4"/>
        <v>11.450720079385789</v>
      </c>
      <c r="F24" s="88">
        <v>1643346</v>
      </c>
      <c r="G24" s="47">
        <f t="shared" si="5"/>
        <v>8.948515918225281</v>
      </c>
      <c r="H24" s="51">
        <f t="shared" si="3"/>
        <v>510737</v>
      </c>
      <c r="I24" s="52">
        <v>3.23</v>
      </c>
      <c r="J24" s="7"/>
      <c r="K24" s="7"/>
      <c r="L24" s="7"/>
    </row>
    <row r="25" spans="1:12" ht="30.75" customHeight="1">
      <c r="A25" s="40" t="s">
        <v>32</v>
      </c>
      <c r="B25" s="51">
        <v>1580409</v>
      </c>
      <c r="C25" s="47">
        <f t="shared" si="4"/>
        <v>8.740554348417618</v>
      </c>
      <c r="D25" s="51">
        <v>1567709</v>
      </c>
      <c r="E25" s="47">
        <f t="shared" si="4"/>
        <v>9.923913512738833</v>
      </c>
      <c r="F25" s="51">
        <v>1572276</v>
      </c>
      <c r="G25" s="47">
        <f t="shared" si="5"/>
        <v>8.561518276640202</v>
      </c>
      <c r="H25" s="51">
        <f t="shared" si="3"/>
        <v>12700</v>
      </c>
      <c r="I25" s="52">
        <v>0.08</v>
      </c>
      <c r="J25" s="7"/>
      <c r="K25" s="7"/>
      <c r="L25" s="7"/>
    </row>
    <row r="26" spans="1:12" ht="30.75" customHeight="1">
      <c r="A26" s="40" t="s">
        <v>33</v>
      </c>
      <c r="B26" s="51">
        <v>333750</v>
      </c>
      <c r="C26" s="47">
        <f t="shared" si="4"/>
        <v>1.8458259942738746</v>
      </c>
      <c r="D26" s="51">
        <v>550036</v>
      </c>
      <c r="E26" s="47">
        <f t="shared" si="4"/>
        <v>3.481838589236151</v>
      </c>
      <c r="F26" s="51">
        <v>441105</v>
      </c>
      <c r="G26" s="47">
        <f t="shared" si="5"/>
        <v>2.401950115257993</v>
      </c>
      <c r="H26" s="51">
        <f t="shared" si="3"/>
        <v>-216286</v>
      </c>
      <c r="I26" s="52">
        <v>-1.37</v>
      </c>
      <c r="J26" s="7"/>
      <c r="K26" s="7"/>
      <c r="L26" s="7"/>
    </row>
    <row r="27" spans="1:12" ht="30.75" customHeight="1">
      <c r="A27" s="40" t="s">
        <v>34</v>
      </c>
      <c r="B27" s="56">
        <v>774916</v>
      </c>
      <c r="C27" s="47">
        <f t="shared" si="4"/>
        <v>4.285723134617929</v>
      </c>
      <c r="D27" s="48">
        <v>26000</v>
      </c>
      <c r="E27" s="47">
        <f>D27/D$18*100+0.01</f>
        <v>0.17458523318499142</v>
      </c>
      <c r="F27" s="48">
        <v>7000</v>
      </c>
      <c r="G27" s="89">
        <v>0.04</v>
      </c>
      <c r="H27" s="51">
        <f t="shared" si="3"/>
        <v>748916</v>
      </c>
      <c r="I27" s="90">
        <v>4.74</v>
      </c>
      <c r="J27" s="7"/>
      <c r="K27" s="7"/>
      <c r="L27" s="7"/>
    </row>
    <row r="28" spans="1:12" ht="30.75" customHeight="1">
      <c r="A28" s="40" t="s">
        <v>35</v>
      </c>
      <c r="B28" s="51">
        <v>403246</v>
      </c>
      <c r="C28" s="47">
        <f>B28/B$18*100-0.01</f>
        <v>2.2201781240058813</v>
      </c>
      <c r="D28" s="51">
        <v>378921</v>
      </c>
      <c r="E28" s="47">
        <f t="shared" si="4"/>
        <v>2.3986461978342355</v>
      </c>
      <c r="F28" s="51">
        <v>143755</v>
      </c>
      <c r="G28" s="47">
        <f t="shared" si="5"/>
        <v>0.7827894465465428</v>
      </c>
      <c r="H28" s="51">
        <f t="shared" si="3"/>
        <v>24325</v>
      </c>
      <c r="I28" s="52">
        <v>0.05</v>
      </c>
      <c r="J28" s="7"/>
      <c r="K28" s="7"/>
      <c r="L28" s="7"/>
    </row>
    <row r="29" spans="1:12" ht="30.75" customHeight="1" thickBot="1">
      <c r="A29" s="45" t="s">
        <v>36</v>
      </c>
      <c r="B29" s="54">
        <f>B6-B18</f>
        <v>-1020000</v>
      </c>
      <c r="C29" s="50">
        <v>0</v>
      </c>
      <c r="D29" s="54">
        <f>D6-D18</f>
        <v>-1443036</v>
      </c>
      <c r="E29" s="50">
        <v>0</v>
      </c>
      <c r="F29" s="54">
        <f>F6-F18</f>
        <v>-2208807</v>
      </c>
      <c r="G29" s="50">
        <v>0</v>
      </c>
      <c r="H29" s="54">
        <f>SUM(B29-D29)</f>
        <v>423036</v>
      </c>
      <c r="I29" s="55">
        <v>0</v>
      </c>
      <c r="J29" s="7"/>
      <c r="K29" s="7"/>
      <c r="L29" s="7"/>
    </row>
    <row r="30" spans="1:12" ht="15.75">
      <c r="A30" s="2"/>
      <c r="B30" s="6"/>
      <c r="D30" s="6"/>
      <c r="E30" s="7"/>
      <c r="F30" s="6"/>
      <c r="G30" s="7"/>
      <c r="H30" s="6"/>
      <c r="I30" s="7"/>
      <c r="J30" s="7"/>
      <c r="K30" s="7"/>
      <c r="L30" s="7"/>
    </row>
    <row r="31" spans="1:8" ht="15.75">
      <c r="A31" s="2"/>
      <c r="B31" s="4"/>
      <c r="F31" s="4"/>
      <c r="H31" s="4"/>
    </row>
    <row r="32" spans="2:8" ht="15.75">
      <c r="B32" s="4"/>
      <c r="F32" s="4"/>
      <c r="H32" s="4"/>
    </row>
    <row r="33" spans="2:8" ht="15.75">
      <c r="B33" s="4"/>
      <c r="F33" s="4"/>
      <c r="H33" s="4"/>
    </row>
    <row r="34" spans="2:8" ht="15.75">
      <c r="B34" s="4"/>
      <c r="F34" s="4"/>
      <c r="H34" s="4"/>
    </row>
    <row r="35" spans="2:8" ht="15.75">
      <c r="B35" s="4"/>
      <c r="F35" s="4"/>
      <c r="H35" s="4"/>
    </row>
    <row r="36" spans="2:8" ht="15.75">
      <c r="B36" s="4"/>
      <c r="F36" s="4"/>
      <c r="H36" s="4"/>
    </row>
    <row r="37" spans="2:8" ht="15.75">
      <c r="B37" s="4"/>
      <c r="F37" s="4"/>
      <c r="H37" s="4"/>
    </row>
    <row r="38" spans="2:8" ht="15.75">
      <c r="B38" s="4"/>
      <c r="F38" s="4"/>
      <c r="H38" s="4"/>
    </row>
    <row r="39" spans="2:8" ht="15.75">
      <c r="B39" s="4"/>
      <c r="H39" s="4"/>
    </row>
    <row r="40" spans="2:8" ht="15.75">
      <c r="B40" s="4"/>
      <c r="H40" s="4"/>
    </row>
    <row r="41" spans="2:8" ht="15.75">
      <c r="B41" s="4"/>
      <c r="H41" s="4"/>
    </row>
    <row r="42" spans="2:8" ht="15.75">
      <c r="B42" s="4"/>
      <c r="H42" s="4"/>
    </row>
    <row r="43" ht="15.75">
      <c r="H43" s="4"/>
    </row>
    <row r="44" ht="15.75">
      <c r="H44" s="4"/>
    </row>
    <row r="45" ht="15.75">
      <c r="H45" s="4"/>
    </row>
    <row r="46" ht="15.75">
      <c r="H46" s="4"/>
    </row>
    <row r="47" ht="15.75">
      <c r="H47" s="4"/>
    </row>
    <row r="48" ht="15.75">
      <c r="H48" s="4"/>
    </row>
    <row r="49" ht="15.75">
      <c r="H49" s="4"/>
    </row>
    <row r="50" ht="15.75">
      <c r="H50" s="4"/>
    </row>
    <row r="51" ht="15.75">
      <c r="H51" s="4"/>
    </row>
    <row r="52" ht="15.75">
      <c r="H52" s="4"/>
    </row>
    <row r="53" ht="15.75">
      <c r="H53" s="4"/>
    </row>
    <row r="54" ht="15.75">
      <c r="H54" s="4"/>
    </row>
    <row r="55" ht="15.75">
      <c r="H55" s="4"/>
    </row>
    <row r="56" ht="15.75">
      <c r="H56" s="4"/>
    </row>
    <row r="57" ht="15.75">
      <c r="H57" s="4"/>
    </row>
    <row r="58" ht="15.75">
      <c r="H58" s="4"/>
    </row>
    <row r="59" ht="15.75">
      <c r="H59" s="4"/>
    </row>
    <row r="60" ht="15.75">
      <c r="H60" s="4"/>
    </row>
    <row r="61" ht="15.75">
      <c r="H61" s="4"/>
    </row>
    <row r="62" ht="15.75">
      <c r="H62" s="4"/>
    </row>
    <row r="63" ht="15.75">
      <c r="H63" s="4"/>
    </row>
    <row r="64" ht="15.75">
      <c r="H64" s="4"/>
    </row>
    <row r="65" ht="15.75">
      <c r="H65" s="4"/>
    </row>
    <row r="66" ht="15.75">
      <c r="H66" s="4"/>
    </row>
    <row r="67" ht="15.75">
      <c r="H67" s="4"/>
    </row>
    <row r="68" ht="15.75">
      <c r="H68" s="4"/>
    </row>
    <row r="69" ht="15.75">
      <c r="H69" s="4"/>
    </row>
    <row r="70" ht="15.75">
      <c r="H70" s="4"/>
    </row>
    <row r="71" ht="15.75">
      <c r="H71" s="4"/>
    </row>
    <row r="72" ht="15.75">
      <c r="H72" s="4"/>
    </row>
    <row r="73" ht="15.75">
      <c r="H73" s="4"/>
    </row>
    <row r="74" ht="15.75">
      <c r="H74" s="4"/>
    </row>
    <row r="75" ht="15.75">
      <c r="H75" s="4"/>
    </row>
    <row r="76" ht="15.75">
      <c r="H76" s="4"/>
    </row>
    <row r="77" ht="15.75">
      <c r="H77" s="4"/>
    </row>
    <row r="78" ht="15.75">
      <c r="H78" s="4"/>
    </row>
    <row r="79" ht="15.75">
      <c r="H79" s="4"/>
    </row>
    <row r="80" ht="15.75">
      <c r="H80" s="4"/>
    </row>
    <row r="81" ht="15.75">
      <c r="H81" s="4"/>
    </row>
    <row r="82" ht="15.75">
      <c r="H82" s="4"/>
    </row>
    <row r="83" ht="15.75">
      <c r="H83" s="4"/>
    </row>
    <row r="84" ht="15.75">
      <c r="H84" s="4"/>
    </row>
    <row r="85" ht="15.75">
      <c r="H85" s="4"/>
    </row>
    <row r="86" ht="15.75">
      <c r="H86" s="4"/>
    </row>
    <row r="87" ht="15.75">
      <c r="H87" s="4"/>
    </row>
    <row r="88" ht="15.75">
      <c r="H88" s="4"/>
    </row>
    <row r="89" ht="15.75">
      <c r="H89" s="4"/>
    </row>
    <row r="90" ht="15.75">
      <c r="H90" s="4"/>
    </row>
    <row r="91" ht="15.75">
      <c r="H91" s="4"/>
    </row>
    <row r="92" ht="15.75">
      <c r="H92" s="4"/>
    </row>
    <row r="93" ht="15.75">
      <c r="H93" s="4"/>
    </row>
    <row r="94" ht="15.75">
      <c r="H94" s="4"/>
    </row>
    <row r="95" ht="15.75">
      <c r="H95" s="4"/>
    </row>
    <row r="96" ht="15.75">
      <c r="H96" s="4"/>
    </row>
    <row r="97" ht="15.75">
      <c r="H97" s="4"/>
    </row>
    <row r="98" ht="15.75">
      <c r="H98" s="4"/>
    </row>
    <row r="99" ht="15.75">
      <c r="H99" s="4"/>
    </row>
    <row r="100" ht="15.75">
      <c r="H100" s="4"/>
    </row>
    <row r="101" ht="15.75">
      <c r="H101" s="4"/>
    </row>
    <row r="102" ht="15.75">
      <c r="H102" s="4"/>
    </row>
    <row r="103" ht="15.75">
      <c r="H103" s="4"/>
    </row>
    <row r="104" ht="15.75">
      <c r="H104" s="4"/>
    </row>
    <row r="105" ht="15.75">
      <c r="H105" s="4"/>
    </row>
    <row r="106" ht="15.75">
      <c r="H106" s="4"/>
    </row>
    <row r="107" ht="15.75">
      <c r="H107" s="4"/>
    </row>
    <row r="108" ht="15.75">
      <c r="H108" s="4"/>
    </row>
    <row r="109" ht="15.75">
      <c r="H109" s="4"/>
    </row>
    <row r="110" ht="15.75">
      <c r="H110" s="4"/>
    </row>
    <row r="111" ht="15.75">
      <c r="H111" s="4"/>
    </row>
    <row r="112" ht="15.75">
      <c r="H112" s="4"/>
    </row>
    <row r="113" ht="15.75">
      <c r="H113" s="4"/>
    </row>
    <row r="114" ht="15.75">
      <c r="H114" s="4"/>
    </row>
    <row r="115" ht="15.75">
      <c r="H115" s="4"/>
    </row>
    <row r="116" ht="15.75">
      <c r="H116" s="4"/>
    </row>
    <row r="117" ht="15.75">
      <c r="H117" s="4"/>
    </row>
    <row r="118" ht="15.75">
      <c r="H118" s="4"/>
    </row>
    <row r="119" ht="15.75">
      <c r="H119" s="4"/>
    </row>
    <row r="120" ht="15.75">
      <c r="H120" s="4"/>
    </row>
    <row r="121" ht="15.75">
      <c r="H121" s="4"/>
    </row>
    <row r="122" ht="15.75">
      <c r="H122" s="4"/>
    </row>
    <row r="123" ht="15.75">
      <c r="H123" s="4"/>
    </row>
    <row r="124" ht="15.75">
      <c r="H124" s="4"/>
    </row>
    <row r="125" ht="15.75">
      <c r="H125" s="4"/>
    </row>
    <row r="126" ht="15.75">
      <c r="H126" s="4"/>
    </row>
    <row r="127" ht="15.75">
      <c r="H127" s="4"/>
    </row>
    <row r="128" ht="15.75">
      <c r="H128" s="4"/>
    </row>
    <row r="129" ht="15.75">
      <c r="H129" s="4"/>
    </row>
    <row r="130" ht="15.75">
      <c r="H130" s="4"/>
    </row>
    <row r="131" ht="15.75">
      <c r="H131" s="4"/>
    </row>
    <row r="132" ht="15.75">
      <c r="H132" s="4"/>
    </row>
    <row r="133" ht="15.75">
      <c r="H133" s="4"/>
    </row>
    <row r="134" ht="15.75">
      <c r="H134" s="4"/>
    </row>
    <row r="135" ht="15.75">
      <c r="H135" s="4"/>
    </row>
    <row r="136" ht="15.75">
      <c r="H136" s="4"/>
    </row>
    <row r="137" ht="15.75">
      <c r="H137" s="4"/>
    </row>
    <row r="138" ht="15.75">
      <c r="H138" s="4"/>
    </row>
    <row r="139" ht="15.75">
      <c r="H139" s="4"/>
    </row>
    <row r="140" ht="15.75">
      <c r="H140" s="4"/>
    </row>
  </sheetData>
  <mergeCells count="9">
    <mergeCell ref="F4:G4"/>
    <mergeCell ref="H4:I4"/>
    <mergeCell ref="H3:I3"/>
    <mergeCell ref="A1:I1"/>
    <mergeCell ref="A2:I2"/>
    <mergeCell ref="A4:A5"/>
    <mergeCell ref="B3:F3"/>
    <mergeCell ref="B4:C4"/>
    <mergeCell ref="D4:E4"/>
  </mergeCells>
  <printOptions horizontalCentered="1" verticalCentered="1"/>
  <pageMargins left="0" right="0" top="0.3937007874015748" bottom="0.3937007874015748" header="0.11811023622047245" footer="0.4724409448818898"/>
  <pageSetup horizontalDpi="600" verticalDpi="600" orientation="portrait" paperSize="9" scale="83" r:id="rId2"/>
  <headerFooter alignWithMargins="0">
    <oddFooter>&amp;C&amp;"新細明體,粗體"
─&amp;"Arial,粗體"&amp;15 13&amp;"新細明體,粗體"─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省府資訊中心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省府資訊中心</dc:creator>
  <cp:keywords/>
  <dc:description/>
  <cp:lastModifiedBy>user</cp:lastModifiedBy>
  <cp:lastPrinted>2003-10-13T06:25:53Z</cp:lastPrinted>
  <dcterms:created xsi:type="dcterms:W3CDTF">2000-03-17T00:51:22Z</dcterms:created>
  <dcterms:modified xsi:type="dcterms:W3CDTF">2004-12-16T07:12:10Z</dcterms:modified>
  <cp:category/>
  <cp:version/>
  <cp:contentType/>
  <cp:contentStatus/>
</cp:coreProperties>
</file>