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2" windowWidth="15480" windowHeight="6420" activeTab="0"/>
  </bookViews>
  <sheets>
    <sheet name="11101" sheetId="1" r:id="rId1"/>
  </sheets>
  <definedNames>
    <definedName name="_xlnm.Print_Area" localSheetId="0">'11101'!$A$1:$K$199</definedName>
    <definedName name="_xlnm.Print_Titles" localSheetId="0">'11101'!$44:$44</definedName>
  </definedNames>
  <calcPr fullCalcOnLoad="1"/>
</workbook>
</file>

<file path=xl/comments1.xml><?xml version="1.0" encoding="utf-8"?>
<comments xmlns="http://schemas.openxmlformats.org/spreadsheetml/2006/main">
  <authors>
    <author>劉芷芸</author>
  </authors>
  <commentList>
    <comment ref="C91" authorId="0">
      <text>
        <r>
          <rPr>
            <b/>
            <sz val="9"/>
            <rFont val="細明體"/>
            <family val="3"/>
          </rPr>
          <t>劉芷芸</t>
        </r>
        <r>
          <rPr>
            <b/>
            <sz val="9"/>
            <rFont val="Tahoma"/>
            <family val="2"/>
          </rPr>
          <t>:</t>
        </r>
        <r>
          <rPr>
            <sz val="9"/>
            <rFont val="Tahoma"/>
            <family val="2"/>
          </rPr>
          <t xml:space="preserve">
</t>
        </r>
        <r>
          <rPr>
            <sz val="12"/>
            <rFont val="細明體"/>
            <family val="3"/>
          </rPr>
          <t>自</t>
        </r>
        <r>
          <rPr>
            <sz val="12"/>
            <rFont val="Tahoma"/>
            <family val="2"/>
          </rPr>
          <t>(</t>
        </r>
        <r>
          <rPr>
            <sz val="12"/>
            <rFont val="細明體"/>
            <family val="3"/>
          </rPr>
          <t>一</t>
        </r>
        <r>
          <rPr>
            <sz val="12"/>
            <rFont val="Tahoma"/>
            <family val="2"/>
          </rPr>
          <t>)</t>
        </r>
        <r>
          <rPr>
            <sz val="12"/>
            <rFont val="細明體"/>
            <family val="3"/>
          </rPr>
          <t>福利服務</t>
        </r>
        <r>
          <rPr>
            <sz val="12"/>
            <rFont val="Tahoma"/>
            <family val="2"/>
          </rPr>
          <t>-3-</t>
        </r>
        <r>
          <rPr>
            <sz val="12"/>
            <rFont val="細明體"/>
            <family val="3"/>
          </rPr>
          <t>老人福利</t>
        </r>
        <r>
          <rPr>
            <sz val="12"/>
            <rFont val="Tahoma"/>
            <family val="2"/>
          </rPr>
          <t>-(13)</t>
        </r>
        <r>
          <rPr>
            <sz val="12"/>
            <rFont val="細明體"/>
            <family val="3"/>
          </rPr>
          <t>補助民間團體辦理老人關懷及相關老人福利服務活動費調整容納</t>
        </r>
        <r>
          <rPr>
            <sz val="12"/>
            <rFont val="Tahoma"/>
            <family val="2"/>
          </rPr>
          <t>13</t>
        </r>
        <r>
          <rPr>
            <sz val="12"/>
            <rFont val="細明體"/>
            <family val="3"/>
          </rPr>
          <t>萬</t>
        </r>
        <r>
          <rPr>
            <sz val="12"/>
            <rFont val="Tahoma"/>
            <family val="2"/>
          </rPr>
          <t>5,000</t>
        </r>
        <r>
          <rPr>
            <sz val="12"/>
            <rFont val="細明體"/>
            <family val="3"/>
          </rPr>
          <t>元。</t>
        </r>
      </text>
    </comment>
    <comment ref="C103" authorId="0">
      <text>
        <r>
          <rPr>
            <b/>
            <sz val="9"/>
            <rFont val="細明體"/>
            <family val="3"/>
          </rPr>
          <t>劉芷芸</t>
        </r>
        <r>
          <rPr>
            <b/>
            <sz val="9"/>
            <rFont val="Tahoma"/>
            <family val="2"/>
          </rPr>
          <t>:</t>
        </r>
        <r>
          <rPr>
            <sz val="9"/>
            <rFont val="Tahoma"/>
            <family val="2"/>
          </rPr>
          <t xml:space="preserve">
</t>
        </r>
        <r>
          <rPr>
            <sz val="12"/>
            <rFont val="細明體"/>
            <family val="3"/>
          </rPr>
          <t>控減</t>
        </r>
        <r>
          <rPr>
            <sz val="12"/>
            <rFont val="Tahoma"/>
            <family val="2"/>
          </rPr>
          <t>13</t>
        </r>
        <r>
          <rPr>
            <sz val="12"/>
            <rFont val="細明體"/>
            <family val="3"/>
          </rPr>
          <t>萬</t>
        </r>
        <r>
          <rPr>
            <sz val="12"/>
            <rFont val="Tahoma"/>
            <family val="2"/>
          </rPr>
          <t>5,000</t>
        </r>
        <r>
          <rPr>
            <sz val="12"/>
            <rFont val="細明體"/>
            <family val="3"/>
          </rPr>
          <t>元至</t>
        </r>
        <r>
          <rPr>
            <sz val="12"/>
            <rFont val="Tahoma"/>
            <family val="2"/>
          </rPr>
          <t>(</t>
        </r>
        <r>
          <rPr>
            <sz val="12"/>
            <rFont val="細明體"/>
            <family val="3"/>
          </rPr>
          <t>一</t>
        </r>
        <r>
          <rPr>
            <sz val="12"/>
            <rFont val="Tahoma"/>
            <family val="2"/>
          </rPr>
          <t>)</t>
        </r>
        <r>
          <rPr>
            <sz val="12"/>
            <rFont val="細明體"/>
            <family val="3"/>
          </rPr>
          <t>社會福利</t>
        </r>
        <r>
          <rPr>
            <sz val="12"/>
            <rFont val="Tahoma"/>
            <family val="2"/>
          </rPr>
          <t>-3</t>
        </r>
        <r>
          <rPr>
            <sz val="12"/>
            <rFont val="細明體"/>
            <family val="3"/>
          </rPr>
          <t>老人福利</t>
        </r>
        <r>
          <rPr>
            <sz val="12"/>
            <rFont val="Tahoma"/>
            <family val="2"/>
          </rPr>
          <t>-(1)</t>
        </r>
        <r>
          <rPr>
            <sz val="12"/>
            <rFont val="細明體"/>
            <family val="3"/>
          </rPr>
          <t>委託辦理本縣敬老愛心卡</t>
        </r>
        <r>
          <rPr>
            <sz val="12"/>
            <rFont val="Tahoma"/>
            <family val="2"/>
          </rPr>
          <t>(</t>
        </r>
        <r>
          <rPr>
            <sz val="12"/>
            <rFont val="細明體"/>
            <family val="3"/>
          </rPr>
          <t>電子票證</t>
        </r>
        <r>
          <rPr>
            <sz val="12"/>
            <rFont val="Tahoma"/>
            <family val="2"/>
          </rPr>
          <t>)</t>
        </r>
        <r>
          <rPr>
            <sz val="12"/>
            <rFont val="細明體"/>
            <family val="3"/>
          </rPr>
          <t>製作等相關費用。
控減</t>
        </r>
        <r>
          <rPr>
            <sz val="12"/>
            <rFont val="Tahoma"/>
            <family val="2"/>
          </rPr>
          <t>11</t>
        </r>
        <r>
          <rPr>
            <sz val="12"/>
            <rFont val="細明體"/>
            <family val="3"/>
          </rPr>
          <t>萬元至</t>
        </r>
        <r>
          <rPr>
            <sz val="12"/>
            <rFont val="Tahoma"/>
            <family val="2"/>
          </rPr>
          <t>(</t>
        </r>
        <r>
          <rPr>
            <sz val="12"/>
            <rFont val="細明體"/>
            <family val="3"/>
          </rPr>
          <t>一</t>
        </r>
        <r>
          <rPr>
            <sz val="12"/>
            <rFont val="Tahoma"/>
            <family val="2"/>
          </rPr>
          <t>)</t>
        </r>
        <r>
          <rPr>
            <sz val="12"/>
            <rFont val="細明體"/>
            <family val="3"/>
          </rPr>
          <t>社會福利</t>
        </r>
        <r>
          <rPr>
            <sz val="12"/>
            <rFont val="Tahoma"/>
            <family val="2"/>
          </rPr>
          <t>-3</t>
        </r>
        <r>
          <rPr>
            <sz val="12"/>
            <rFont val="細明體"/>
            <family val="3"/>
          </rPr>
          <t>老人福利</t>
        </r>
        <r>
          <rPr>
            <sz val="12"/>
            <rFont val="Tahoma"/>
            <family val="2"/>
          </rPr>
          <t>-(5)</t>
        </r>
        <r>
          <rPr>
            <sz val="12"/>
            <rFont val="細明體"/>
            <family val="3"/>
          </rPr>
          <t>委託辦理本縣獨居老人相關福利服務費用。</t>
        </r>
      </text>
    </comment>
    <comment ref="C95" authorId="0">
      <text>
        <r>
          <rPr>
            <b/>
            <sz val="9"/>
            <rFont val="細明體"/>
            <family val="3"/>
          </rPr>
          <t>劉芷芸</t>
        </r>
        <r>
          <rPr>
            <b/>
            <sz val="9"/>
            <rFont val="Tahoma"/>
            <family val="2"/>
          </rPr>
          <t>:</t>
        </r>
        <r>
          <rPr>
            <sz val="9"/>
            <rFont val="Tahoma"/>
            <family val="2"/>
          </rPr>
          <t xml:space="preserve">
</t>
        </r>
        <r>
          <rPr>
            <sz val="12"/>
            <rFont val="細明體"/>
            <family val="3"/>
          </rPr>
          <t>自</t>
        </r>
        <r>
          <rPr>
            <sz val="12"/>
            <rFont val="Tahoma"/>
            <family val="2"/>
          </rPr>
          <t>(</t>
        </r>
        <r>
          <rPr>
            <sz val="12"/>
            <rFont val="細明體"/>
            <family val="3"/>
          </rPr>
          <t>一</t>
        </r>
        <r>
          <rPr>
            <sz val="12"/>
            <rFont val="Tahoma"/>
            <family val="2"/>
          </rPr>
          <t>)</t>
        </r>
        <r>
          <rPr>
            <sz val="12"/>
            <rFont val="細明體"/>
            <family val="3"/>
          </rPr>
          <t>福利服務</t>
        </r>
        <r>
          <rPr>
            <sz val="12"/>
            <rFont val="Tahoma"/>
            <family val="2"/>
          </rPr>
          <t>-3-</t>
        </r>
        <r>
          <rPr>
            <sz val="12"/>
            <rFont val="細明體"/>
            <family val="3"/>
          </rPr>
          <t>老人福利</t>
        </r>
        <r>
          <rPr>
            <sz val="12"/>
            <rFont val="Tahoma"/>
            <family val="2"/>
          </rPr>
          <t>-(13)</t>
        </r>
        <r>
          <rPr>
            <sz val="12"/>
            <rFont val="細明體"/>
            <family val="3"/>
          </rPr>
          <t>補助民間團體辦理老人關懷及相關老人福利服務活動費調整容納</t>
        </r>
        <r>
          <rPr>
            <sz val="12"/>
            <rFont val="Tahoma"/>
            <family val="2"/>
          </rPr>
          <t>11</t>
        </r>
        <r>
          <rPr>
            <sz val="12"/>
            <rFont val="細明體"/>
            <family val="3"/>
          </rPr>
          <t>萬</t>
        </r>
        <r>
          <rPr>
            <sz val="12"/>
            <rFont val="細明體"/>
            <family val="3"/>
          </rPr>
          <t>元。</t>
        </r>
      </text>
    </comment>
    <comment ref="C76"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-5-</t>
        </r>
        <r>
          <rPr>
            <sz val="9"/>
            <rFont val="細明體"/>
            <family val="3"/>
          </rPr>
          <t>其他福利</t>
        </r>
        <r>
          <rPr>
            <sz val="9"/>
            <rFont val="Tahoma"/>
            <family val="2"/>
          </rPr>
          <t>-(10)</t>
        </r>
        <r>
          <rPr>
            <sz val="9"/>
            <rFont val="細明體"/>
            <family val="3"/>
          </rPr>
          <t>補助民間公益團體、機構辦理社會救助福利服務活動、專業服務方案及相關設施設備補助調整容納235萬元。</t>
        </r>
      </text>
    </comment>
    <comment ref="C159" authorId="0">
      <text>
        <r>
          <rPr>
            <b/>
            <sz val="9"/>
            <rFont val="細明體"/>
            <family val="3"/>
          </rPr>
          <t>劉芷芸</t>
        </r>
        <r>
          <rPr>
            <b/>
            <sz val="9"/>
            <rFont val="Tahoma"/>
            <family val="2"/>
          </rPr>
          <t>:</t>
        </r>
        <r>
          <rPr>
            <sz val="9"/>
            <rFont val="Tahoma"/>
            <family val="2"/>
          </rPr>
          <t xml:space="preserve">
</t>
        </r>
        <r>
          <rPr>
            <sz val="10"/>
            <rFont val="細明體"/>
            <family val="3"/>
          </rPr>
          <t>控減</t>
        </r>
        <r>
          <rPr>
            <sz val="10"/>
            <rFont val="Tahoma"/>
            <family val="2"/>
          </rPr>
          <t>235</t>
        </r>
        <r>
          <rPr>
            <sz val="10"/>
            <rFont val="細明體"/>
            <family val="3"/>
          </rPr>
          <t>萬元至</t>
        </r>
        <r>
          <rPr>
            <sz val="10"/>
            <rFont val="Tahoma"/>
            <family val="2"/>
          </rPr>
          <t>(</t>
        </r>
        <r>
          <rPr>
            <sz val="10"/>
            <rFont val="細明體"/>
            <family val="3"/>
          </rPr>
          <t>一</t>
        </r>
        <r>
          <rPr>
            <sz val="10"/>
            <rFont val="Tahoma"/>
            <family val="2"/>
          </rPr>
          <t>)</t>
        </r>
        <r>
          <rPr>
            <sz val="10"/>
            <rFont val="細明體"/>
            <family val="3"/>
          </rPr>
          <t>社會福利</t>
        </r>
        <r>
          <rPr>
            <sz val="10"/>
            <rFont val="Tahoma"/>
            <family val="2"/>
          </rPr>
          <t>-1</t>
        </r>
        <r>
          <rPr>
            <sz val="10"/>
            <rFont val="細明體"/>
            <family val="3"/>
          </rPr>
          <t>兒童及少年福利</t>
        </r>
        <r>
          <rPr>
            <sz val="10"/>
            <rFont val="Tahoma"/>
            <family val="2"/>
          </rPr>
          <t>-(30)</t>
        </r>
        <r>
          <rPr>
            <sz val="10"/>
            <rFont val="細明體"/>
            <family val="3"/>
          </rPr>
          <t xml:space="preserve">補助中山國小公設民營托嬰中心修繕費。
</t>
        </r>
      </text>
    </comment>
    <comment ref="C143"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-(9)</t>
        </r>
        <r>
          <rPr>
            <sz val="9"/>
            <rFont val="細明體"/>
            <family val="3"/>
          </rPr>
          <t>辦理身心障礙輔具資源中心管理費用調整容納</t>
        </r>
        <r>
          <rPr>
            <sz val="9"/>
            <rFont val="Tahoma"/>
            <family val="2"/>
          </rPr>
          <t>11</t>
        </r>
        <r>
          <rPr>
            <sz val="9"/>
            <rFont val="細明體"/>
            <family val="3"/>
          </rPr>
          <t>萬元。</t>
        </r>
      </text>
    </comment>
    <comment ref="C125" authorId="0">
      <text>
        <r>
          <rPr>
            <b/>
            <sz val="9"/>
            <rFont val="細明體"/>
            <family val="3"/>
          </rPr>
          <t>劉芷芸</t>
        </r>
        <r>
          <rPr>
            <b/>
            <sz val="9"/>
            <rFont val="Tahoma"/>
            <family val="2"/>
          </rPr>
          <t>:</t>
        </r>
        <r>
          <rPr>
            <sz val="9"/>
            <rFont val="Tahoma"/>
            <family val="2"/>
          </rPr>
          <t xml:space="preserve">
</t>
        </r>
        <r>
          <rPr>
            <sz val="10"/>
            <rFont val="細明體"/>
            <family val="3"/>
          </rPr>
          <t>控減</t>
        </r>
        <r>
          <rPr>
            <sz val="10"/>
            <rFont val="Tahoma"/>
            <family val="2"/>
          </rPr>
          <t>11</t>
        </r>
        <r>
          <rPr>
            <sz val="10"/>
            <rFont val="細明體"/>
            <family val="3"/>
          </rPr>
          <t>萬元至</t>
        </r>
        <r>
          <rPr>
            <sz val="10"/>
            <rFont val="Tahoma"/>
            <family val="2"/>
          </rPr>
          <t>(</t>
        </r>
        <r>
          <rPr>
            <sz val="10"/>
            <rFont val="細明體"/>
            <family val="3"/>
          </rPr>
          <t>一</t>
        </r>
        <r>
          <rPr>
            <sz val="10"/>
            <rFont val="Tahoma"/>
            <family val="2"/>
          </rPr>
          <t>)</t>
        </r>
        <r>
          <rPr>
            <sz val="10"/>
            <rFont val="細明體"/>
            <family val="3"/>
          </rPr>
          <t>社會福利</t>
        </r>
        <r>
          <rPr>
            <sz val="10"/>
            <rFont val="Tahoma"/>
            <family val="2"/>
          </rPr>
          <t>-4</t>
        </r>
        <r>
          <rPr>
            <sz val="10"/>
            <rFont val="細明體"/>
            <family val="3"/>
          </rPr>
          <t>身心障礙者福利</t>
        </r>
        <r>
          <rPr>
            <sz val="10"/>
            <rFont val="Tahoma"/>
            <family val="2"/>
          </rPr>
          <t>-(27)</t>
        </r>
        <r>
          <rPr>
            <sz val="10"/>
            <rFont val="細明體"/>
            <family val="3"/>
          </rPr>
          <t>充實輔具服務專車。
控減</t>
        </r>
        <r>
          <rPr>
            <sz val="10"/>
            <rFont val="Tahoma"/>
            <family val="2"/>
          </rPr>
          <t>140</t>
        </r>
        <r>
          <rPr>
            <sz val="10"/>
            <rFont val="細明體"/>
            <family val="3"/>
          </rPr>
          <t>萬5,000元至</t>
        </r>
        <r>
          <rPr>
            <sz val="10"/>
            <rFont val="Tahoma"/>
            <family val="2"/>
          </rPr>
          <t>(</t>
        </r>
        <r>
          <rPr>
            <sz val="10"/>
            <rFont val="細明體"/>
            <family val="3"/>
          </rPr>
          <t>一</t>
        </r>
        <r>
          <rPr>
            <sz val="10"/>
            <rFont val="Tahoma"/>
            <family val="2"/>
          </rPr>
          <t>)</t>
        </r>
        <r>
          <rPr>
            <sz val="10"/>
            <rFont val="細明體"/>
            <family val="3"/>
          </rPr>
          <t>社會福利</t>
        </r>
        <r>
          <rPr>
            <sz val="10"/>
            <rFont val="Tahoma"/>
            <family val="2"/>
          </rPr>
          <t>-4</t>
        </r>
        <r>
          <rPr>
            <sz val="10"/>
            <rFont val="細明體"/>
            <family val="3"/>
          </rPr>
          <t>身心障礙者福利</t>
        </r>
        <r>
          <rPr>
            <sz val="10"/>
            <rFont val="Tahoma"/>
            <family val="2"/>
          </rPr>
          <t>-(29)</t>
        </r>
        <r>
          <rPr>
            <sz val="10"/>
            <rFont val="細明體"/>
            <family val="3"/>
          </rPr>
          <t>辦理精神協作模式計畫</t>
        </r>
        <r>
          <rPr>
            <sz val="9"/>
            <rFont val="細明體"/>
            <family val="3"/>
          </rPr>
          <t xml:space="preserve">
</t>
        </r>
      </text>
    </comment>
    <comment ref="C140"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-(15)</t>
        </r>
        <r>
          <rPr>
            <sz val="9"/>
            <rFont val="細明體"/>
            <family val="3"/>
          </rPr>
          <t>辦理身心障礙者家庭托顧服務調整容納22萬8,0000元。</t>
        </r>
      </text>
    </comment>
    <comment ref="C131" authorId="0">
      <text>
        <r>
          <rPr>
            <b/>
            <sz val="9"/>
            <rFont val="細明體"/>
            <family val="3"/>
          </rPr>
          <t>劉芷芸</t>
        </r>
        <r>
          <rPr>
            <b/>
            <sz val="9"/>
            <rFont val="Tahoma"/>
            <family val="2"/>
          </rPr>
          <t>:</t>
        </r>
        <r>
          <rPr>
            <sz val="9"/>
            <rFont val="Tahoma"/>
            <family val="2"/>
          </rPr>
          <t xml:space="preserve">
</t>
        </r>
        <r>
          <rPr>
            <sz val="12"/>
            <rFont val="細明體"/>
            <family val="3"/>
          </rPr>
          <t>控減</t>
        </r>
        <r>
          <rPr>
            <sz val="12"/>
            <rFont val="Tahoma"/>
            <family val="2"/>
          </rPr>
          <t>22</t>
        </r>
        <r>
          <rPr>
            <sz val="12"/>
            <rFont val="細明體"/>
            <family val="3"/>
          </rPr>
          <t>萬</t>
        </r>
        <r>
          <rPr>
            <sz val="12"/>
            <rFont val="Tahoma"/>
            <family val="2"/>
          </rPr>
          <t>8,0000</t>
        </r>
        <r>
          <rPr>
            <sz val="12"/>
            <rFont val="細明體"/>
            <family val="3"/>
          </rPr>
          <t>元至</t>
        </r>
        <r>
          <rPr>
            <sz val="12"/>
            <rFont val="Tahoma"/>
            <family val="2"/>
          </rPr>
          <t>(</t>
        </r>
        <r>
          <rPr>
            <sz val="12"/>
            <rFont val="細明體"/>
            <family val="3"/>
          </rPr>
          <t>一</t>
        </r>
        <r>
          <rPr>
            <sz val="12"/>
            <rFont val="Tahoma"/>
            <family val="2"/>
          </rPr>
          <t>)</t>
        </r>
        <r>
          <rPr>
            <sz val="12"/>
            <rFont val="細明體"/>
            <family val="3"/>
          </rPr>
          <t>社會福利</t>
        </r>
        <r>
          <rPr>
            <sz val="12"/>
            <rFont val="Tahoma"/>
            <family val="2"/>
          </rPr>
          <t>-4</t>
        </r>
        <r>
          <rPr>
            <sz val="12"/>
            <rFont val="細明體"/>
            <family val="3"/>
          </rPr>
          <t>身心障礙者福利</t>
        </r>
        <r>
          <rPr>
            <sz val="12"/>
            <rFont val="Tahoma"/>
            <family val="2"/>
          </rPr>
          <t>-(24)</t>
        </r>
        <r>
          <rPr>
            <sz val="12"/>
            <rFont val="細明體"/>
            <family val="3"/>
          </rPr>
          <t>身心障礙者臨時暨短期照顧服務費用</t>
        </r>
      </text>
    </comment>
    <comment ref="C144" authorId="0">
      <text>
        <r>
          <rPr>
            <b/>
            <sz val="9"/>
            <rFont val="細明體"/>
            <family val="3"/>
          </rPr>
          <t>劉芷芸</t>
        </r>
        <r>
          <rPr>
            <b/>
            <sz val="9"/>
            <rFont val="Tahoma"/>
            <family val="2"/>
          </rPr>
          <t>:</t>
        </r>
        <r>
          <rPr>
            <sz val="9"/>
            <rFont val="Tahoma"/>
            <family val="2"/>
          </rPr>
          <t xml:space="preserve">
</t>
        </r>
        <r>
          <rPr>
            <sz val="10"/>
            <rFont val="細明體"/>
            <family val="3"/>
          </rPr>
          <t>自</t>
        </r>
        <r>
          <rPr>
            <sz val="10"/>
            <rFont val="Tahoma"/>
            <family val="2"/>
          </rPr>
          <t>(</t>
        </r>
        <r>
          <rPr>
            <sz val="10"/>
            <rFont val="細明體"/>
            <family val="3"/>
          </rPr>
          <t>一</t>
        </r>
        <r>
          <rPr>
            <sz val="10"/>
            <rFont val="Tahoma"/>
            <family val="2"/>
          </rPr>
          <t>)</t>
        </r>
        <r>
          <rPr>
            <sz val="10"/>
            <rFont val="細明體"/>
            <family val="3"/>
          </rPr>
          <t>福利服務</t>
        </r>
        <r>
          <rPr>
            <sz val="10"/>
            <rFont val="Tahoma"/>
            <family val="2"/>
          </rPr>
          <t>-4-</t>
        </r>
        <r>
          <rPr>
            <sz val="10"/>
            <rFont val="細明體"/>
            <family val="3"/>
          </rPr>
          <t>身心障礙者福利</t>
        </r>
        <r>
          <rPr>
            <sz val="10"/>
            <rFont val="Tahoma"/>
            <family val="2"/>
          </rPr>
          <t>-(20)</t>
        </r>
        <r>
          <rPr>
            <sz val="10"/>
            <rFont val="細明體"/>
            <family val="3"/>
          </rPr>
          <t>布建身心障礙者社區式日間照顧服務調整容納</t>
        </r>
        <r>
          <rPr>
            <sz val="10"/>
            <rFont val="Tahoma"/>
            <family val="2"/>
          </rPr>
          <t>110</t>
        </r>
        <r>
          <rPr>
            <sz val="10"/>
            <rFont val="細明體"/>
            <family val="3"/>
          </rPr>
          <t>萬元。</t>
        </r>
      </text>
    </comment>
    <comment ref="C136" authorId="0">
      <text>
        <r>
          <rPr>
            <b/>
            <sz val="9"/>
            <rFont val="細明體"/>
            <family val="3"/>
          </rPr>
          <t>劉芷芸</t>
        </r>
        <r>
          <rPr>
            <b/>
            <sz val="9"/>
            <rFont val="Tahoma"/>
            <family val="2"/>
          </rPr>
          <t>:</t>
        </r>
        <r>
          <rPr>
            <sz val="9"/>
            <rFont val="Tahoma"/>
            <family val="2"/>
          </rPr>
          <t xml:space="preserve">
</t>
        </r>
        <r>
          <rPr>
            <sz val="10"/>
            <rFont val="細明體"/>
            <family val="3"/>
          </rPr>
          <t>控減</t>
        </r>
        <r>
          <rPr>
            <sz val="10"/>
            <rFont val="Tahoma"/>
            <family val="2"/>
          </rPr>
          <t>110</t>
        </r>
        <r>
          <rPr>
            <sz val="10"/>
            <rFont val="細明體"/>
            <family val="3"/>
          </rPr>
          <t>萬元至</t>
        </r>
        <r>
          <rPr>
            <sz val="10"/>
            <rFont val="Tahoma"/>
            <family val="2"/>
          </rPr>
          <t>(</t>
        </r>
        <r>
          <rPr>
            <sz val="10"/>
            <rFont val="細明體"/>
            <family val="3"/>
          </rPr>
          <t>一</t>
        </r>
        <r>
          <rPr>
            <sz val="10"/>
            <rFont val="Tahoma"/>
            <family val="2"/>
          </rPr>
          <t>)</t>
        </r>
        <r>
          <rPr>
            <sz val="10"/>
            <rFont val="細明體"/>
            <family val="3"/>
          </rPr>
          <t>社會福利</t>
        </r>
        <r>
          <rPr>
            <sz val="10"/>
            <rFont val="Tahoma"/>
            <family val="2"/>
          </rPr>
          <t>-4</t>
        </r>
        <r>
          <rPr>
            <sz val="10"/>
            <rFont val="細明體"/>
            <family val="3"/>
          </rPr>
          <t>身心障礙者福利</t>
        </r>
        <r>
          <rPr>
            <sz val="10"/>
            <rFont val="Tahoma"/>
            <family val="2"/>
          </rPr>
          <t>-(28)</t>
        </r>
        <r>
          <rPr>
            <sz val="10"/>
            <rFont val="細明體"/>
            <family val="3"/>
          </rPr>
          <t>購置身心障礙者社區式日間照顧服務交通車</t>
        </r>
      </text>
    </comment>
    <comment ref="C145" authorId="0">
      <text>
        <r>
          <rPr>
            <b/>
            <sz val="9"/>
            <rFont val="細明體"/>
            <family val="3"/>
          </rPr>
          <t>劉芷芸</t>
        </r>
        <r>
          <rPr>
            <b/>
            <sz val="9"/>
            <rFont val="Tahoma"/>
            <family val="2"/>
          </rPr>
          <t>:</t>
        </r>
        <r>
          <rPr>
            <sz val="9"/>
            <rFont val="Tahoma"/>
            <family val="2"/>
          </rPr>
          <t xml:space="preserve">
</t>
        </r>
        <r>
          <rPr>
            <sz val="10"/>
            <rFont val="細明體"/>
            <family val="3"/>
          </rPr>
          <t>自</t>
        </r>
        <r>
          <rPr>
            <sz val="10"/>
            <rFont val="Tahoma"/>
            <family val="2"/>
          </rPr>
          <t>(</t>
        </r>
        <r>
          <rPr>
            <sz val="10"/>
            <rFont val="細明體"/>
            <family val="3"/>
          </rPr>
          <t>一</t>
        </r>
        <r>
          <rPr>
            <sz val="10"/>
            <rFont val="Tahoma"/>
            <family val="2"/>
          </rPr>
          <t>)</t>
        </r>
        <r>
          <rPr>
            <sz val="10"/>
            <rFont val="細明體"/>
            <family val="3"/>
          </rPr>
          <t>福利服務</t>
        </r>
        <r>
          <rPr>
            <sz val="10"/>
            <rFont val="Tahoma"/>
            <family val="2"/>
          </rPr>
          <t>-4-</t>
        </r>
        <r>
          <rPr>
            <sz val="10"/>
            <rFont val="細明體"/>
            <family val="3"/>
          </rPr>
          <t>身心障礙者福利</t>
        </r>
        <r>
          <rPr>
            <sz val="10"/>
            <rFont val="Tahoma"/>
            <family val="2"/>
          </rPr>
          <t>-(9)</t>
        </r>
        <r>
          <rPr>
            <sz val="10"/>
            <rFont val="細明體"/>
            <family val="3"/>
          </rPr>
          <t>辦理身心障礙輔具資源中心管理費用調整容納</t>
        </r>
        <r>
          <rPr>
            <sz val="10"/>
            <rFont val="Tahoma"/>
            <family val="2"/>
          </rPr>
          <t>140</t>
        </r>
        <r>
          <rPr>
            <sz val="10"/>
            <rFont val="細明體"/>
            <family val="3"/>
          </rPr>
          <t>萬5,000元。</t>
        </r>
      </text>
    </comment>
    <comment ref="A194" authorId="0">
      <text>
        <r>
          <rPr>
            <b/>
            <sz val="12"/>
            <rFont val="細明體"/>
            <family val="3"/>
          </rPr>
          <t>劉芷芸</t>
        </r>
        <r>
          <rPr>
            <b/>
            <sz val="12"/>
            <rFont val="Tahoma"/>
            <family val="2"/>
          </rPr>
          <t xml:space="preserve">:
</t>
        </r>
        <r>
          <rPr>
            <b/>
            <sz val="12"/>
            <rFont val="細明體"/>
            <family val="3"/>
          </rPr>
          <t>執行數(e)</t>
        </r>
        <r>
          <rPr>
            <b/>
            <sz val="12"/>
            <rFont val="Tahoma"/>
            <family val="2"/>
          </rPr>
          <t>+</t>
        </r>
        <r>
          <rPr>
            <b/>
            <sz val="12"/>
            <rFont val="細明體"/>
            <family val="3"/>
          </rPr>
          <t>預計次繼核銷經費</t>
        </r>
        <r>
          <rPr>
            <b/>
            <sz val="12"/>
            <rFont val="Tahoma"/>
            <family val="2"/>
          </rPr>
          <t xml:space="preserve">=A
</t>
        </r>
        <r>
          <rPr>
            <sz val="12"/>
            <rFont val="Tahoma"/>
            <family val="2"/>
          </rPr>
          <t>62108929+39395520=
101504449(A)</t>
        </r>
        <r>
          <rPr>
            <b/>
            <sz val="12"/>
            <rFont val="Tahoma"/>
            <family val="2"/>
          </rPr>
          <t xml:space="preserve">
A/</t>
        </r>
        <r>
          <rPr>
            <b/>
            <sz val="12"/>
            <rFont val="細明體"/>
            <family val="3"/>
          </rPr>
          <t>歲出預算</t>
        </r>
        <r>
          <rPr>
            <b/>
            <sz val="12"/>
            <rFont val="Tahoma"/>
            <family val="2"/>
          </rPr>
          <t>=</t>
        </r>
        <r>
          <rPr>
            <b/>
            <sz val="12"/>
            <rFont val="細明體"/>
            <family val="3"/>
          </rPr>
          <t xml:space="preserve">累計次技執行率%
</t>
        </r>
        <r>
          <rPr>
            <sz val="12"/>
            <rFont val="Tahoma"/>
            <family val="2"/>
          </rPr>
          <t>101504449/494462000*100=20.53%</t>
        </r>
        <r>
          <rPr>
            <b/>
            <sz val="12"/>
            <rFont val="細明體"/>
            <family val="3"/>
          </rPr>
          <t xml:space="preserve">
</t>
        </r>
      </text>
    </comment>
  </commentList>
</comments>
</file>

<file path=xl/sharedStrings.xml><?xml version="1.0" encoding="utf-8"?>
<sst xmlns="http://schemas.openxmlformats.org/spreadsheetml/2006/main" count="449" uniqueCount="322">
  <si>
    <t>小計</t>
  </si>
  <si>
    <t>本年度預算數</t>
  </si>
  <si>
    <r>
      <t>合</t>
    </r>
    <r>
      <rPr>
        <b/>
        <sz val="12"/>
        <color indexed="8"/>
        <rFont val="Times New Roman"/>
        <family val="1"/>
      </rPr>
      <t xml:space="preserve">        </t>
    </r>
    <r>
      <rPr>
        <b/>
        <sz val="12"/>
        <color indexed="8"/>
        <rFont val="標楷體"/>
        <family val="4"/>
      </rPr>
      <t>計</t>
    </r>
  </si>
  <si>
    <t>小計</t>
  </si>
  <si>
    <t>小計</t>
  </si>
  <si>
    <t>小計</t>
  </si>
  <si>
    <t>小計</t>
  </si>
  <si>
    <t>承辦人員簽章：</t>
  </si>
  <si>
    <t>備註：簽章欄得由各該直轄巿、縣巿政府視業務劃分，自行調整。</t>
  </si>
  <si>
    <t>公益彩券盈餘分配辦理社會福利事業情形季報表</t>
  </si>
  <si>
    <t>填表說明：1.「福利類別及項目」，得視當季實際執行情形酌予增減或修正。</t>
  </si>
  <si>
    <t xml:space="preserve">          2.歲出預算社會福利科目金額係指總預算歲出政事別預算總表中，社會福利支出科目預算數。</t>
  </si>
  <si>
    <t>單位：新臺幣元</t>
  </si>
  <si>
    <t>項目</t>
  </si>
  <si>
    <t>（一）福利服務</t>
  </si>
  <si>
    <t>1.兒童及少年福利</t>
  </si>
  <si>
    <t>2.婦女福利</t>
  </si>
  <si>
    <t>3.老人福利</t>
  </si>
  <si>
    <t>4.身心障礙者福利</t>
  </si>
  <si>
    <t>5.其他福利</t>
  </si>
  <si>
    <t>（二）社會救助</t>
  </si>
  <si>
    <r>
      <t>一、本年度公益彩券盈餘分配管理方式：</t>
    </r>
    <r>
      <rPr>
        <sz val="14"/>
        <color indexed="8"/>
        <rFont val="新細明體"/>
        <family val="1"/>
      </rPr>
      <t>■</t>
    </r>
    <r>
      <rPr>
        <sz val="14"/>
        <color indexed="8"/>
        <rFont val="標楷體"/>
        <family val="4"/>
      </rPr>
      <t>基金管理□收支併列。</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</si>
  <si>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元，運用公益彩券盈餘占歲出預算社會福利財源比率(c)/(d)</t>
    </r>
    <r>
      <rPr>
        <u val="single"/>
        <sz val="14"/>
        <rFont val="標楷體"/>
        <family val="4"/>
      </rPr>
      <t xml:space="preserve">          </t>
    </r>
    <r>
      <rPr>
        <sz val="14"/>
        <rFont val="標楷體"/>
        <family val="4"/>
      </rPr>
      <t>。</t>
    </r>
  </si>
  <si>
    <t>（四）第二季季報表另檢附「公益彩券盈餘分配支用編列情形表」如後。(公益彩券盈餘分配支用編列情形表係揭露公益彩券運用計畫財源編列情形，至是否符合相關運 
      用規範，仍以年度考核審認結果為準。)</t>
  </si>
  <si>
    <t>會計單位
主管簽章：</t>
  </si>
  <si>
    <t>(1)</t>
  </si>
  <si>
    <t>(2)</t>
  </si>
  <si>
    <t>(3)</t>
  </si>
  <si>
    <t>(4)</t>
  </si>
  <si>
    <t>(5)</t>
  </si>
  <si>
    <t>(6)</t>
  </si>
  <si>
    <t>(7)</t>
  </si>
  <si>
    <t>(8)</t>
  </si>
  <si>
    <t>(9)</t>
  </si>
  <si>
    <t>(10)</t>
  </si>
  <si>
    <t>(11)</t>
  </si>
  <si>
    <t>(12)</t>
  </si>
  <si>
    <t>(13)</t>
  </si>
  <si>
    <t>(14)</t>
  </si>
  <si>
    <t>(15)</t>
  </si>
  <si>
    <t>(16)</t>
  </si>
  <si>
    <t>(17)</t>
  </si>
  <si>
    <t>(18)</t>
  </si>
  <si>
    <t>(19)</t>
  </si>
  <si>
    <t>(20)</t>
  </si>
  <si>
    <t>(21)</t>
  </si>
  <si>
    <t>(22)</t>
  </si>
  <si>
    <t>(23)</t>
  </si>
  <si>
    <t>(24)</t>
  </si>
  <si>
    <t>委託辦理早期療育相關業務。</t>
  </si>
  <si>
    <t>委託辦理收養及監護案件訪查等相關工作。</t>
  </si>
  <si>
    <t>委託辦理家事服務中心及未成年子女會面交往與交付等相關服務。</t>
  </si>
  <si>
    <t>辦理居家托育服務中心等相關業務。</t>
  </si>
  <si>
    <t>兒少機構工作人員在職訓練及兒童權利公約教育續練與宣導相關費用。</t>
  </si>
  <si>
    <t>辦理弱勢家庭兒童及少年緊急生活扶助。</t>
  </si>
  <si>
    <t>委託辦理兒童及少年性剝削整合服務。</t>
  </si>
  <si>
    <t>補助辦理兒童及少年性剝削宣導、親職教育、行為人輔導教育、性剝削教育訓練等費用。</t>
  </si>
  <si>
    <t>兒少性剝削、人口販運等個案安置、醫療費、心理諮商等相關費用。</t>
  </si>
  <si>
    <r>
      <t>第</t>
    </r>
    <r>
      <rPr>
        <b/>
        <sz val="12"/>
        <rFont val="Times New Roman"/>
        <family val="1"/>
      </rPr>
      <t>1</t>
    </r>
    <r>
      <rPr>
        <b/>
        <sz val="12"/>
        <rFont val="標楷體"/>
        <family val="4"/>
      </rPr>
      <t>季執行數</t>
    </r>
  </si>
  <si>
    <r>
      <t>第</t>
    </r>
    <r>
      <rPr>
        <b/>
        <sz val="12"/>
        <rFont val="Times New Roman"/>
        <family val="1"/>
      </rPr>
      <t>3</t>
    </r>
    <r>
      <rPr>
        <b/>
        <sz val="12"/>
        <rFont val="標楷體"/>
        <family val="4"/>
      </rPr>
      <t>季執行數</t>
    </r>
  </si>
  <si>
    <r>
      <t>第</t>
    </r>
    <r>
      <rPr>
        <b/>
        <sz val="12"/>
        <rFont val="Times New Roman"/>
        <family val="1"/>
      </rPr>
      <t>4</t>
    </r>
    <r>
      <rPr>
        <b/>
        <sz val="12"/>
        <rFont val="標楷體"/>
        <family val="4"/>
      </rPr>
      <t>季執行數</t>
    </r>
  </si>
  <si>
    <r>
      <t>本年度</t>
    </r>
    <r>
      <rPr>
        <b/>
        <sz val="10"/>
        <rFont val="Times New Roman"/>
        <family val="1"/>
      </rPr>
      <t>1</t>
    </r>
    <r>
      <rPr>
        <b/>
        <sz val="10"/>
        <rFont val="標楷體"/>
        <family val="4"/>
      </rPr>
      <t>月起至本季截止累計執行數</t>
    </r>
  </si>
  <si>
    <r>
      <t>執行率（</t>
    </r>
    <r>
      <rPr>
        <b/>
        <sz val="11"/>
        <rFont val="Times New Roman"/>
        <family val="1"/>
      </rPr>
      <t>%</t>
    </r>
    <r>
      <rPr>
        <b/>
        <sz val="11"/>
        <rFont val="標楷體"/>
        <family val="4"/>
      </rPr>
      <t>）</t>
    </r>
  </si>
  <si>
    <t>委託辦理行動式老人文康休閒巡迴服務計畫。</t>
  </si>
  <si>
    <t>補助本縣公設民營老人安養護機構設施設備暨修繕費。</t>
  </si>
  <si>
    <t>辦理本縣老人福利服務中心營運相關費用。</t>
  </si>
  <si>
    <t>補助立案社會福利團體辦理社區照顧關懷據點等相關費用。</t>
  </si>
  <si>
    <t>補助機構辦理老人專業人員訓練、機構年度防災演練(訓練)、輔導、評鑑及老人福利相關專業業務。</t>
  </si>
  <si>
    <t>補助本縣老人申請愛心手鍊。</t>
  </si>
  <si>
    <t>委託辦理老人、身障等保護性個案家庭教育與追蹤輔導服務計畫。</t>
  </si>
  <si>
    <t>辦理身心障礙輔具資源中心管理費用。</t>
  </si>
  <si>
    <t>委託辦理身心障礙發展中心管理維護</t>
  </si>
  <si>
    <t>委託辦理身心障礙者生涯轉銜追蹤輔導、訪視、個案管理服務</t>
  </si>
  <si>
    <t>身心障礙者消耗性用品補助。</t>
  </si>
  <si>
    <t>辦理手語翻譯、視訊及同步聽打服務</t>
  </si>
  <si>
    <t>補助本縣身心障礙社團復康巴士營運所需保險費、燃料費及相關維修費用。</t>
  </si>
  <si>
    <t>辦理水療復健及社會福利相關服務方案</t>
  </si>
  <si>
    <t>建構心智障礙者雙老家庭支持網絡服務模式計畫。</t>
  </si>
  <si>
    <t>辦理身心障礙者自立生活支持服務計畫。</t>
  </si>
  <si>
    <t>辦理視覺功能障礙者生活重建服務計畫。</t>
  </si>
  <si>
    <t>辦理身心障礙者家庭照顧者支持服務計畫</t>
  </si>
  <si>
    <t>辦理身心障礙者主動關懷服務</t>
  </si>
  <si>
    <t>辦理身心障礙者社區日間作業設施服務</t>
  </si>
  <si>
    <t>身心障礙者輔具費用。</t>
  </si>
  <si>
    <t>辦理身心障礙者日間照顧及住宿式照顧費。</t>
  </si>
  <si>
    <t>補助志願服務運用單位辦理志工教育訓練、表揚、觀摩、宣導、志工日活動及志願服務相關計畫方案等工作經費。</t>
  </si>
  <si>
    <t>委託辦理家庭暴力相對人處遇服務計畫</t>
  </si>
  <si>
    <t>委託民間團體辦理家庭暴力個案後續追蹤輔導計畫</t>
  </si>
  <si>
    <t>委託民間團體辦理家庭暴力事件服務處實施計畫</t>
  </si>
  <si>
    <t>辦理公益彩券盈餘業務所需人事、業務及設備費用</t>
  </si>
  <si>
    <t>1</t>
  </si>
  <si>
    <t>2</t>
  </si>
  <si>
    <t>3</t>
  </si>
  <si>
    <t>4</t>
  </si>
  <si>
    <t>5</t>
  </si>
  <si>
    <t>6</t>
  </si>
  <si>
    <t>7</t>
  </si>
  <si>
    <t>8</t>
  </si>
  <si>
    <t>9</t>
  </si>
  <si>
    <t>10</t>
  </si>
  <si>
    <t>11</t>
  </si>
  <si>
    <t>12</t>
  </si>
  <si>
    <t>13</t>
  </si>
  <si>
    <t>14</t>
  </si>
  <si>
    <t>15</t>
  </si>
  <si>
    <t>短期實物援助計畫</t>
  </si>
  <si>
    <t>補助社團辦理社會工作相關訓練、活動。</t>
  </si>
  <si>
    <t>辦理脫離貧窮方案</t>
  </si>
  <si>
    <t>低收入戶喪葬補助</t>
  </si>
  <si>
    <t>低收入戶及中低收入戶產婦及嬰兒營養補助</t>
  </si>
  <si>
    <t>民眾短缺川資補助</t>
  </si>
  <si>
    <t>第1、2款低收入戶家庭生活補助</t>
  </si>
  <si>
    <t>民眾急難救助</t>
  </si>
  <si>
    <t>中、低收入戶傷病醫療補助</t>
  </si>
  <si>
    <t>(e)</t>
  </si>
  <si>
    <r>
      <rPr>
        <b/>
        <u val="single"/>
        <sz val="18"/>
        <color indexed="8"/>
        <rFont val="標楷體"/>
        <family val="4"/>
      </rPr>
      <t>苗栗縣政府</t>
    </r>
    <r>
      <rPr>
        <b/>
        <u val="single"/>
        <sz val="18"/>
        <color indexed="8"/>
        <rFont val="Times New Roman"/>
        <family val="1"/>
      </rPr>
      <t xml:space="preserve">             </t>
    </r>
  </si>
  <si>
    <r>
      <t>（二）處理情形：</t>
    </r>
    <r>
      <rPr>
        <u val="single"/>
        <sz val="14"/>
        <color indexed="8"/>
        <rFont val="標楷體"/>
        <family val="4"/>
      </rPr>
      <t>滾存於本縣公益彩券盈餘分配基金專戶，次年度編列預算支用。</t>
    </r>
    <r>
      <rPr>
        <u val="single"/>
        <sz val="14"/>
        <rFont val="Times New Roman"/>
        <family val="1"/>
      </rPr>
      <t xml:space="preserve"> </t>
    </r>
  </si>
  <si>
    <t>聯絡電話：037-559641</t>
  </si>
  <si>
    <t>（三）社會保險</t>
  </si>
  <si>
    <t>（四）國民就業</t>
  </si>
  <si>
    <t>（五）醫療保健</t>
  </si>
  <si>
    <t>(25)</t>
  </si>
  <si>
    <t>(26)</t>
  </si>
  <si>
    <t>委託辦理托育資源中心等相關費用</t>
  </si>
  <si>
    <t>補助民間團體辦理青少年服務相關活動與方案</t>
  </si>
  <si>
    <t>苗栗縣政府守護家庭小衛星-脆弱家庭兒少社區支持服務方案</t>
  </si>
  <si>
    <t>補助發展遲緩兒童療育費</t>
  </si>
  <si>
    <t>辦理少年自立生活適應協助計畫</t>
  </si>
  <si>
    <t>弱勢兒童及少年醫療補助費</t>
  </si>
  <si>
    <t>居家托育人員轉職托嬰機構職能培訓計畫</t>
  </si>
  <si>
    <t>辦理離婚及家庭衝突案件之未成年子女及其家長商談服務</t>
  </si>
  <si>
    <t>辦理脆弱家庭育兒指導服務方案</t>
  </si>
  <si>
    <t>委託辦理保護性個案收出養服務委辦計畫。</t>
  </si>
  <si>
    <t>委託辦理寄養家庭相關業務</t>
  </si>
  <si>
    <t>委託辦理接觸毒品兒童少年社區預防性服務、親職教育輔導等業務</t>
  </si>
  <si>
    <t>委託辦理親屬寄養相關業務</t>
  </si>
  <si>
    <t>委託辦理兒保案件家庭處遇等相關兒少福利業務</t>
  </si>
  <si>
    <t>(27)</t>
  </si>
  <si>
    <t>委託辦理目睹兒少處遇服務方案</t>
  </si>
  <si>
    <t>(28)</t>
  </si>
  <si>
    <t>委託辦理新住民家庭服務經費、新住民福利服務等相關費用</t>
  </si>
  <si>
    <t>委託辦理婦女福利服務中心相關費用</t>
  </si>
  <si>
    <t>辦理苗栗CEDAW好試、性別平等宣導活動與性別意識培力等業務</t>
  </si>
  <si>
    <t>特殊境遇家庭扶助</t>
  </si>
  <si>
    <t>委託辦理家暴暨性侵害庇護中心方案費用</t>
  </si>
  <si>
    <t>家庭暴力被害人醫療、心理治療等相關費用</t>
  </si>
  <si>
    <t>補助性侵害及性騷擾被害人醫療安置及加害人支持輔導等相關費用</t>
  </si>
  <si>
    <t>委託辦理性侵害個案後續追蹤方案等費用</t>
  </si>
  <si>
    <t>委託辦理本縣獨居老人緊急生命救援連線系統相關費用</t>
  </si>
  <si>
    <t>補助泰安鄉公所辦理老人暨身心障礙者營養餐飲服務</t>
  </si>
  <si>
    <t>補助民間團體辦理老人關懷及相關老人福利服務活動費</t>
  </si>
  <si>
    <t>獎助私立小型老人福利機構防火避難設施設備</t>
  </si>
  <si>
    <t>中低收入老人特別照顧津貼</t>
  </si>
  <si>
    <t xml:space="preserve">中低收入老人補助裝置假牙計畫
</t>
  </si>
  <si>
    <t>中低(低)收入戶老人老花眼鏡補助計畫</t>
  </si>
  <si>
    <t>辦理身障日照中心管理費用及設施設備。</t>
  </si>
  <si>
    <t>辦理身心障礙服務休閒活動、親職教育、訓練研習活動及各項提升社會參與相關福利服務活動</t>
  </si>
  <si>
    <t>辦理本縣大型復康巴士交通接送服務計畫</t>
  </si>
  <si>
    <t>身心障礙者臨時暨短期照顧服務費用</t>
  </si>
  <si>
    <t>委託辦理志願服務推廣中心專案管理費</t>
  </si>
  <si>
    <t>委託辦理福栗社區化育成中心專案管理費</t>
  </si>
  <si>
    <t>社福類志工保險</t>
  </si>
  <si>
    <t>補助辦理公益彩券形象宣導活動。</t>
  </si>
  <si>
    <t>補助各鄉鎮市公所辦理社會救助福利服務方案、公益活動及相關設施設備經費</t>
  </si>
  <si>
    <t>辦理災害演練以及教育訓練</t>
  </si>
  <si>
    <t>中、低收入戶住院看護補助</t>
  </si>
  <si>
    <t>低收入戶老人安養及養護費</t>
  </si>
  <si>
    <t>低收入戶住院膳食費</t>
  </si>
  <si>
    <t>委託辦理本縣復康巴士交通接送服務計畫。</t>
  </si>
  <si>
    <t>苗栗縣肢體功能障礙者生活重建服務計畫</t>
  </si>
  <si>
    <t>辦理身心障礙者家庭托顧服務</t>
  </si>
  <si>
    <t>補助各社區辦理社會救助、福利服務方案、公益活動等。</t>
  </si>
  <si>
    <t>補助民間公益團體、機構辦理社會救助福利服務活動、專業服務方案及相關設施設備補助</t>
  </si>
  <si>
    <t>(29)</t>
  </si>
  <si>
    <t>委託辦理社區公共托育家園等相關費用(前瞻計畫)</t>
  </si>
  <si>
    <t>委託辦理本縣身心障礙者愛心陪伴卡(電子票證)製作費用。</t>
  </si>
  <si>
    <r>
      <rPr>
        <sz val="12"/>
        <rFont val="標楷體"/>
        <family val="4"/>
      </rPr>
      <t>業務單位
主管簽章：</t>
    </r>
  </si>
  <si>
    <r>
      <rPr>
        <b/>
        <sz val="12"/>
        <rFont val="標楷體"/>
        <family val="4"/>
      </rPr>
      <t>第</t>
    </r>
    <r>
      <rPr>
        <b/>
        <sz val="12"/>
        <rFont val="Times New Roman"/>
        <family val="1"/>
      </rPr>
      <t>2</t>
    </r>
    <r>
      <rPr>
        <b/>
        <sz val="12"/>
        <rFont val="標楷體"/>
        <family val="4"/>
      </rPr>
      <t>季執行數</t>
    </r>
  </si>
  <si>
    <r>
      <rPr>
        <sz val="12"/>
        <rFont val="標楷體"/>
        <family val="4"/>
      </rPr>
      <t>機關主管
簽</t>
    </r>
    <r>
      <rPr>
        <sz val="12"/>
        <rFont val="Times New Roman"/>
        <family val="1"/>
      </rPr>
      <t xml:space="preserve">    </t>
    </r>
    <r>
      <rPr>
        <sz val="12"/>
        <rFont val="標楷體"/>
        <family val="4"/>
      </rPr>
      <t>章：</t>
    </r>
  </si>
  <si>
    <t>補助兒童及少年個案安置相關費用</t>
  </si>
  <si>
    <t>辦理老人、身障保護個案安置、醫療、訴訟其他緊急扶助等相關處遇費用</t>
  </si>
  <si>
    <t>二、公庫向公益彩券盈餘基金或專戶調借情形：</t>
  </si>
  <si>
    <t xml:space="preserve">     □納入集中支付(計息：□是、□否)   </t>
  </si>
  <si>
    <t xml:space="preserve">       □未調借</t>
  </si>
  <si>
    <t>調借情形</t>
  </si>
  <si>
    <t>還款情形</t>
  </si>
  <si>
    <t>未歸墊金額</t>
  </si>
  <si>
    <t>還款計畫</t>
  </si>
  <si>
    <t>日期</t>
  </si>
  <si>
    <t>金額</t>
  </si>
  <si>
    <t>103.1-103.10</t>
  </si>
  <si>
    <t>103.04.23</t>
  </si>
  <si>
    <t>104.05.14</t>
  </si>
  <si>
    <t>104.06.12</t>
  </si>
  <si>
    <t>105.05.31</t>
  </si>
  <si>
    <t>106.05.11</t>
  </si>
  <si>
    <t>106.09.01</t>
  </si>
  <si>
    <t>107.5.4</t>
  </si>
  <si>
    <t>107.6.12</t>
  </si>
  <si>
    <t>108.4.29</t>
  </si>
  <si>
    <t>109.4.29</t>
  </si>
  <si>
    <t>110.4.1</t>
  </si>
  <si>
    <t>自106年起，擬分10年攤還，每年歸還新臺幣7,000萬元之期程辦理，惟實際撥付仍需視本府財政狀況及縣庫庫款調度情形辦理。</t>
  </si>
  <si>
    <t>備註：本府自103年10月後即未再有調借情形。</t>
  </si>
  <si>
    <t>四、以前年度剩餘款處理情形：</t>
  </si>
  <si>
    <t>六、本年度公益彩券盈餘分配預算編列情形：</t>
  </si>
  <si>
    <t>七、公益彩券盈餘分配之執行數：</t>
  </si>
  <si>
    <r>
      <t>八、本年度</t>
    </r>
    <r>
      <rPr>
        <sz val="14"/>
        <rFont val="Times New Roman"/>
        <family val="1"/>
      </rPr>
      <t>1</t>
    </r>
    <r>
      <rPr>
        <sz val="14"/>
        <rFont val="標楷體"/>
        <family val="4"/>
      </rPr>
      <t>月起至本季截止公益彩券盈餘分配剩餘情形：</t>
    </r>
  </si>
  <si>
    <t xml:space="preserve">九、公益彩券盈餘預算經費動支及核銷預估情形： （第4季報表本欄免填）                                  </t>
  </si>
  <si>
    <t>中低(低收)老人住宿式服務機構使用者補助耗材費計畫</t>
  </si>
  <si>
    <t>苗栗縣中低收入老人重病住院看護費用補助計畫</t>
  </si>
  <si>
    <t xml:space="preserve">     ■未納入集中支付</t>
  </si>
  <si>
    <t>中華民國111年1月份至3月份（111年度第1季）</t>
  </si>
  <si>
    <r>
      <t>（二）歲出預算/基金用途原編</t>
    </r>
    <r>
      <rPr>
        <u val="single"/>
        <sz val="14"/>
        <rFont val="標楷體"/>
        <family val="4"/>
      </rPr>
      <t xml:space="preserve">  494,462,000 元</t>
    </r>
    <r>
      <rPr>
        <sz val="14"/>
        <rFont val="標楷體"/>
        <family val="4"/>
      </rPr>
      <t>，追加減 /超支併決算</t>
    </r>
    <r>
      <rPr>
        <u val="single"/>
        <sz val="14"/>
        <rFont val="標楷體"/>
        <family val="4"/>
      </rPr>
      <t xml:space="preserve">    0     </t>
    </r>
    <r>
      <rPr>
        <sz val="14"/>
        <rFont val="標楷體"/>
        <family val="4"/>
      </rPr>
      <t>元，合計(c)</t>
    </r>
    <r>
      <rPr>
        <u val="single"/>
        <sz val="14"/>
        <rFont val="標楷體"/>
        <family val="4"/>
      </rPr>
      <t xml:space="preserve">  494,462,000 元</t>
    </r>
    <r>
      <rPr>
        <sz val="14"/>
        <rFont val="標楷體"/>
        <family val="4"/>
      </rPr>
      <t>。</t>
    </r>
  </si>
  <si>
    <t>執行率未達24%原因</t>
  </si>
  <si>
    <r>
      <t>（一）歲入預算/基金來源原編</t>
    </r>
    <r>
      <rPr>
        <u val="single"/>
        <sz val="14"/>
        <rFont val="標楷體"/>
        <family val="4"/>
      </rPr>
      <t xml:space="preserve">  353,334,000 元</t>
    </r>
    <r>
      <rPr>
        <sz val="14"/>
        <rFont val="標楷體"/>
        <family val="4"/>
      </rPr>
      <t>，追加減</t>
    </r>
    <r>
      <rPr>
        <u val="single"/>
        <sz val="14"/>
        <rFont val="標楷體"/>
        <family val="4"/>
      </rPr>
      <t xml:space="preserve">    0    </t>
    </r>
    <r>
      <rPr>
        <sz val="14"/>
        <rFont val="標楷體"/>
        <family val="4"/>
      </rPr>
      <t>元，合計</t>
    </r>
    <r>
      <rPr>
        <u val="single"/>
        <sz val="14"/>
        <rFont val="標楷體"/>
        <family val="4"/>
      </rPr>
      <t xml:space="preserve"> 353,334,000 元</t>
    </r>
    <r>
      <rPr>
        <sz val="14"/>
        <rFont val="標楷體"/>
        <family val="4"/>
      </rPr>
      <t>。</t>
    </r>
  </si>
  <si>
    <t>委託辦理兒童及少年生活需求調查</t>
  </si>
  <si>
    <t>補助托嬰中心提升公共及準公共托育服務品質獎助計畫</t>
  </si>
  <si>
    <t>辦理家庭增能服務方案</t>
  </si>
  <si>
    <t>補助民間團體辦理婦女旗艦計畫及性別意識培力等相關服務活動及方案費用</t>
  </si>
  <si>
    <t>辦理辦理社區照顧關懷據點宣導、據點觀摩及其他相關活動費用</t>
  </si>
  <si>
    <t>辦理公有老人活動中心耐震能力評估及耐震補強工程等相關費用。</t>
  </si>
  <si>
    <t>補助民間團體辦理老人福利機構老人獨立倡導關懷訪視服務計畫。</t>
  </si>
  <si>
    <t>補助民間團體辦理老人監護(輔助)宣告及失依老人保護長期安置個案照顧實施計畫。</t>
  </si>
  <si>
    <t>辦理老人監護(輔助)宣告及失依老人保護長期安置個案、安置、醫療、訴訟及其他緊急扶助等相關處遇費用。</t>
  </si>
  <si>
    <t>辦理身心障礙者服務者家庭關懷訪視服務計畫。</t>
  </si>
  <si>
    <t>辦理身心障礙者社區居住服務</t>
  </si>
  <si>
    <t>布建身心障礙者社區式日間照顧服務</t>
  </si>
  <si>
    <t>辦理遊民關懷慰訪等相關活動</t>
  </si>
  <si>
    <t>辦理脫離貧窮相關措施計畫</t>
  </si>
  <si>
    <r>
      <t>（二）尚未執行之原因：</t>
    </r>
    <r>
      <rPr>
        <u val="single"/>
        <sz val="14"/>
        <rFont val="標楷體"/>
        <family val="4"/>
      </rPr>
      <t xml:space="preserve"> 依本(111)年度分配預算及計畫確實執行 。   </t>
    </r>
  </si>
  <si>
    <r>
      <t>（三）基金管理：總預算歲出預算社會福利科目金額(d)</t>
    </r>
    <r>
      <rPr>
        <u val="single"/>
        <sz val="14"/>
        <rFont val="標楷體"/>
        <family val="4"/>
      </rPr>
      <t xml:space="preserve">   2,996,196,000元</t>
    </r>
    <r>
      <rPr>
        <sz val="14"/>
        <rFont val="標楷體"/>
        <family val="4"/>
      </rPr>
      <t>，公益彩券基金基金用途金額(c)</t>
    </r>
    <r>
      <rPr>
        <u val="single"/>
        <sz val="14"/>
        <rFont val="標楷體"/>
        <family val="4"/>
      </rPr>
      <t xml:space="preserve"> 494,462,000</t>
    </r>
    <r>
      <rPr>
        <sz val="14"/>
        <rFont val="標楷體"/>
        <family val="4"/>
      </rPr>
      <t>元，運用公益彩券盈餘占歲出預算社會福利財
      源比率</t>
    </r>
    <r>
      <rPr>
        <u val="single"/>
        <sz val="14"/>
        <rFont val="標楷體"/>
        <family val="4"/>
      </rPr>
      <t xml:space="preserve">  14.16  % </t>
    </r>
    <r>
      <rPr>
        <sz val="14"/>
        <rFont val="標楷體"/>
        <family val="4"/>
      </rPr>
      <t xml:space="preserve"> (c)/[(d)+(c)]。</t>
    </r>
  </si>
  <si>
    <t>委託辦理本縣敬老愛心卡(電子票證)製作等相關費用。</t>
  </si>
  <si>
    <t>委託辦理本縣獨居老人相關福利服務費用。</t>
  </si>
  <si>
    <t>(30)</t>
  </si>
  <si>
    <t>補助中山國小公設民營托嬰中心修繕費</t>
  </si>
  <si>
    <t>充實輔具服務專車</t>
  </si>
  <si>
    <t>購置身心障礙者社區式日間照顧服務交通車</t>
  </si>
  <si>
    <t>辦理精神協作模式計畫</t>
  </si>
  <si>
    <t>111.3.29</t>
  </si>
  <si>
    <r>
      <t>三、本年度第</t>
    </r>
    <r>
      <rPr>
        <u val="single"/>
        <sz val="14"/>
        <color indexed="8"/>
        <rFont val="標楷體"/>
        <family val="4"/>
      </rPr>
      <t>1</t>
    </r>
    <r>
      <rPr>
        <sz val="14"/>
        <color indexed="8"/>
        <rFont val="標楷體"/>
        <family val="4"/>
      </rPr>
      <t>季，彩券盈餘分配數為</t>
    </r>
    <r>
      <rPr>
        <u val="single"/>
        <sz val="14"/>
        <color indexed="8"/>
        <rFont val="標楷體"/>
        <family val="4"/>
      </rPr>
      <t xml:space="preserve"> 158,907,864  </t>
    </r>
    <r>
      <rPr>
        <sz val="14"/>
        <color indexed="8"/>
        <rFont val="標楷體"/>
        <family val="4"/>
      </rPr>
      <t>元</t>
    </r>
    <r>
      <rPr>
        <b/>
        <sz val="14"/>
        <color indexed="8"/>
        <rFont val="標楷體"/>
        <family val="4"/>
      </rPr>
      <t>。</t>
    </r>
  </si>
  <si>
    <r>
      <t xml:space="preserve">      1.歷年公彩盈餘分配剩餘數為(a1)</t>
    </r>
    <r>
      <rPr>
        <u val="single"/>
        <sz val="14"/>
        <rFont val="標楷體"/>
        <family val="4"/>
      </rPr>
      <t xml:space="preserve">$  656,231,177 </t>
    </r>
    <r>
      <rPr>
        <sz val="14"/>
        <rFont val="標楷體"/>
        <family val="4"/>
      </rPr>
      <t>元。</t>
    </r>
  </si>
  <si>
    <r>
      <t xml:space="preserve">      4.本年度第1季，公益彩券盈餘分配基金專戶孳息為</t>
    </r>
    <r>
      <rPr>
        <u val="single"/>
        <sz val="14"/>
        <rFont val="標楷體"/>
        <family val="4"/>
      </rPr>
      <t>$   0  元</t>
    </r>
    <r>
      <rPr>
        <sz val="14"/>
        <rFont val="標楷體"/>
        <family val="4"/>
      </rPr>
      <t>；本年度1月起至本季截止，累計公益彩券盈餘分配基金專戶孳息(a4</t>
    </r>
    <r>
      <rPr>
        <u val="single"/>
        <sz val="14"/>
        <rFont val="標楷體"/>
        <family val="4"/>
      </rPr>
      <t>)$  0  元</t>
    </r>
    <r>
      <rPr>
        <sz val="14"/>
        <rFont val="標楷體"/>
        <family val="4"/>
      </rPr>
      <t>。</t>
    </r>
  </si>
  <si>
    <r>
      <t xml:space="preserve">      5.本年度第1季，違規罰款收入為</t>
    </r>
    <r>
      <rPr>
        <u val="single"/>
        <sz val="14"/>
        <rFont val="標楷體"/>
        <family val="4"/>
      </rPr>
      <t>$  0  元</t>
    </r>
    <r>
      <rPr>
        <sz val="14"/>
        <rFont val="標楷體"/>
        <family val="4"/>
      </rPr>
      <t>；本年度1月起至本季截止，累計違規罰款收入(a5)</t>
    </r>
    <r>
      <rPr>
        <u val="single"/>
        <sz val="14"/>
        <rFont val="標楷體"/>
        <family val="4"/>
      </rPr>
      <t>$  0  元</t>
    </r>
    <r>
      <rPr>
        <sz val="14"/>
        <rFont val="標楷體"/>
        <family val="4"/>
      </rPr>
      <t>。</t>
    </r>
  </si>
  <si>
    <r>
      <t xml:space="preserve">      6.本年度第1季，服務收入為</t>
    </r>
    <r>
      <rPr>
        <u val="single"/>
        <sz val="14"/>
        <rFont val="標楷體"/>
        <family val="4"/>
      </rPr>
      <t>$  472,456 元</t>
    </r>
    <r>
      <rPr>
        <sz val="14"/>
        <rFont val="標楷體"/>
        <family val="4"/>
      </rPr>
      <t>；本年度1月起至本季截止，累計服務收入(a6)</t>
    </r>
    <r>
      <rPr>
        <u val="single"/>
        <sz val="14"/>
        <rFont val="標楷體"/>
        <family val="4"/>
      </rPr>
      <t>$  472,456   元</t>
    </r>
    <r>
      <rPr>
        <sz val="14"/>
        <rFont val="標楷體"/>
        <family val="4"/>
      </rPr>
      <t>。</t>
    </r>
  </si>
  <si>
    <r>
      <t>五、本年度</t>
    </r>
    <r>
      <rPr>
        <sz val="14"/>
        <color indexed="8"/>
        <rFont val="Times New Roman"/>
        <family val="1"/>
      </rPr>
      <t>1</t>
    </r>
    <r>
      <rPr>
        <sz val="14"/>
        <color indexed="8"/>
        <rFont val="標楷體"/>
        <family val="4"/>
      </rPr>
      <t>月起至本季截止，累計公益彩券盈餘分配數為</t>
    </r>
    <r>
      <rPr>
        <b/>
        <u val="single"/>
        <sz val="14"/>
        <color indexed="8"/>
        <rFont val="Times New Roman"/>
        <family val="1"/>
      </rPr>
      <t xml:space="preserve">(b)   158,907,864    </t>
    </r>
    <r>
      <rPr>
        <b/>
        <u val="single"/>
        <sz val="14"/>
        <color indexed="8"/>
        <rFont val="標楷體"/>
        <family val="4"/>
      </rPr>
      <t>元</t>
    </r>
    <r>
      <rPr>
        <sz val="14"/>
        <color indexed="8"/>
        <rFont val="標楷體"/>
        <family val="4"/>
      </rPr>
      <t>。</t>
    </r>
  </si>
  <si>
    <t>(30)</t>
  </si>
  <si>
    <t>(31)</t>
  </si>
  <si>
    <t>購置復康巴士</t>
  </si>
  <si>
    <t>購置布建身心障礙者社區式日間照顧服務交通車</t>
  </si>
  <si>
    <t>110年資本門保留</t>
  </si>
  <si>
    <t>苑北公設民營托嬰中心委辦計畫-購置雜項設備</t>
  </si>
  <si>
    <r>
      <t>（一）本年度1月起至本季截止，已發包或已簽約經費</t>
    </r>
    <r>
      <rPr>
        <u val="single"/>
        <sz val="14"/>
        <rFont val="標楷體"/>
        <family val="4"/>
      </rPr>
      <t xml:space="preserve"> 164,148,000 </t>
    </r>
    <r>
      <rPr>
        <sz val="14"/>
        <rFont val="標楷體"/>
        <family val="4"/>
      </rPr>
      <t>元，預計於次季執行經費</t>
    </r>
    <r>
      <rPr>
        <u val="single"/>
        <sz val="14"/>
        <rFont val="標楷體"/>
        <family val="4"/>
      </rPr>
      <t xml:space="preserve">  78,791,040 </t>
    </r>
    <r>
      <rPr>
        <sz val="14"/>
        <rFont val="標楷體"/>
        <family val="4"/>
      </rPr>
      <t>元。</t>
    </r>
  </si>
  <si>
    <r>
      <t>（二）預計於次季核銷經費</t>
    </r>
    <r>
      <rPr>
        <u val="single"/>
        <sz val="14"/>
        <rFont val="標楷體"/>
        <family val="4"/>
      </rPr>
      <t xml:space="preserve"> 39,395,520 </t>
    </r>
    <r>
      <rPr>
        <sz val="14"/>
        <rFont val="標楷體"/>
        <family val="4"/>
      </rPr>
      <t>元，預估累計至次季止執行率</t>
    </r>
    <r>
      <rPr>
        <u val="single"/>
        <sz val="14"/>
        <rFont val="標楷體"/>
        <family val="4"/>
      </rPr>
      <t xml:space="preserve"> 20.53 </t>
    </r>
    <r>
      <rPr>
        <sz val="14"/>
        <rFont val="標楷體"/>
        <family val="4"/>
      </rPr>
      <t>%。</t>
    </r>
  </si>
  <si>
    <r>
      <t xml:space="preserve">       ■調借，計息：■是、□否，未歸墊金額總計</t>
    </r>
    <r>
      <rPr>
        <u val="single"/>
        <sz val="14"/>
        <color indexed="8"/>
        <rFont val="標楷體"/>
        <family val="4"/>
      </rPr>
      <t xml:space="preserve"> 230,000,000 元</t>
    </r>
    <r>
      <rPr>
        <sz val="14"/>
        <color indexed="8"/>
        <rFont val="標楷體"/>
        <family val="4"/>
      </rPr>
      <t>。</t>
    </r>
  </si>
  <si>
    <t>年度各項活動預計4-11月份辦理。</t>
  </si>
  <si>
    <t>依實際計畫執行，第一季核銷作業陸續辦理中。</t>
  </si>
  <si>
    <t>依實際計畫執行，刻正辦理核銷中。</t>
  </si>
  <si>
    <t>依實際計畫執行，尚未辦理核銷。</t>
  </si>
  <si>
    <t>依實際計畫執行，核銷作業陸續辦理中。</t>
  </si>
  <si>
    <t>依實際計畫執行，委辦單位預計4月底送第1季核銷資料。</t>
  </si>
  <si>
    <t>本案刻正辦理招標程序。</t>
  </si>
  <si>
    <t>依實際計畫執行，委辦單位預計4月送第1季核銷資料。</t>
  </si>
  <si>
    <t>依實際計畫執行，覈實核銷。</t>
  </si>
  <si>
    <t>依實際計畫執行，1-2月補助款預計4月15日撥款完成。</t>
  </si>
  <si>
    <t>本業務依「苗栗縣弱勢兒童及少年醫療補助」規定視本縣兒童及少年需求提出申請補助，非固定性一般補助項目，本季尚未有申請案。</t>
  </si>
  <si>
    <t>一、本案3/17甫完成預算程序，3/28核定補助中山國小依實際計畫執行，尚未辦理核銷。
二、從(一)-5-(10)勻支增加235萬元整。</t>
  </si>
  <si>
    <t>依實際計畫執行，並優先使用中央款。</t>
  </si>
  <si>
    <t>年度各項活動預計5-12月份辦理。</t>
  </si>
  <si>
    <t>相關活動如性別友善廁所LOGO設計甄選活動、社區宣導活動、跨縣市交流活動以及女孩日系列活動，預計於4-12月份辦理。</t>
  </si>
  <si>
    <t>本案採申請制，依實際申請案件實支實付，尚未辦理第一批卡片驗收暨核銷。</t>
  </si>
  <si>
    <t>依實際計畫執行，按季撥付。</t>
  </si>
  <si>
    <t>依實際計畫執行，年度辦理撥款核銷。</t>
  </si>
  <si>
    <t>依實際計畫執行，採雙月核銷，刻正辦理核銷中。</t>
  </si>
  <si>
    <t>一、依實際計畫執行，刻正辦理核銷中。
二、勻支控減11萬元至(一)-4-(27)。
三、勻支控減140萬5,000元至(一)-4-(29)。</t>
  </si>
  <si>
    <t>依實際計畫執行，採季核銷，刻正辦理核銷中。</t>
  </si>
  <si>
    <t>依實際計畫執行，採雙月核銷。</t>
  </si>
  <si>
    <t>一、依實際計畫執行，採雙月核銷。
二、勻支控減22萬8,000元至(一)-4-(24)。</t>
  </si>
  <si>
    <t>依實際計畫執行，年度辦理撥款核銷。</t>
  </si>
  <si>
    <t>依實際計畫執行，預計6月及12月辦理核銷。</t>
  </si>
  <si>
    <t>一、依實際計畫執行，尚未辦理核銷。
二、勻支控減110萬元至(一)-4-(28)。</t>
  </si>
  <si>
    <t>一、依實際計畫執行，委辦單位預計4月送第1季核銷資料。
二、從(一)-4-(15)勻支增加22萬8,000元整。</t>
  </si>
  <si>
    <t>一、本案刻正辦理招標程序中，尚未執行及核銷。
二、從(一)-4-(9)勻支增加140萬5,000元整。</t>
  </si>
  <si>
    <t>一、本案標案籌辦中，俟採購完成後再辦理核銷事宜。
二、從(一)-4-(20)勻支增加110萬元整。</t>
  </si>
  <si>
    <t>一、本案標案籌辦中，俟採購完成後再辦理核銷事宜。
二、從(一)-4-(9)勻支增加11萬元整。</t>
  </si>
  <si>
    <t>依各社區實際申請計畫，覈實核銷。</t>
  </si>
  <si>
    <t>委辦計畫於3月30日決標，預計4月開始執行相關計畫。</t>
  </si>
  <si>
    <t>教育訓練課程預計於第3-4季辦理。</t>
  </si>
  <si>
    <t>依實際計畫執行，採季核銷，1-3月核銷刻正處理中。</t>
  </si>
  <si>
    <t>依實際申請數進行核銷，部份核銷為3個月核銷一次。</t>
  </si>
  <si>
    <t>依個案實際申請情形，覈實核銷。</t>
  </si>
  <si>
    <t>依個案實際申請情形，覈實核銷，部份採季核銷。</t>
  </si>
  <si>
    <t>依實際業務需求，覈實核銷。</t>
  </si>
  <si>
    <t>志願服務計畫方案尚在規劃中，預計第二季後辦理相關活動。</t>
  </si>
  <si>
    <t>依實際計畫執行，辦理核銷。</t>
  </si>
  <si>
    <t>泰安鄉公所已於111年3月底摯據來函申請撥款，本府刻正辦理請款程序。</t>
  </si>
  <si>
    <t>依實際計畫執行，統一於年底辦理撥款核銷。</t>
  </si>
  <si>
    <t>一、依實際計畫執行，尚未辦理核銷。 
二、從(一)-3-(13)勻支增加13萬5,000元整。</t>
  </si>
  <si>
    <t>據點觀摩活動已完成招標程序，預計於5月辦理社區照顧關懷據點縣外參訪活動。</t>
  </si>
  <si>
    <t>一、依實際計畫執行，尚未辦理核銷。 
二、從(一)-3-(13)勻支增加11萬元整。</t>
  </si>
  <si>
    <t>依工程執行進度辦理核銷。</t>
  </si>
  <si>
    <t>一、依實際計畫執行，覈實核銷
二、勻支控減13萬5,000元至(一)-3-(1)。
三、勻支控減11萬元至(一)-3-(5)。</t>
  </si>
  <si>
    <t xml:space="preserve">依實際計畫執行，尚未辦理核銷。 </t>
  </si>
  <si>
    <t>本季尚未有申請案</t>
  </si>
  <si>
    <t>依民眾實際申請情形，覈實核銷。</t>
  </si>
  <si>
    <t>本季尚未有申請案。</t>
  </si>
  <si>
    <t>社工日系列活動簽證23萬5,060元，於4/2辦竣，尚待承辦單位送件核銷請款。</t>
  </si>
  <si>
    <t>依民眾實際申請情形覈實核銷。</t>
  </si>
  <si>
    <t>預計於下半年辦理2場教育訓練。</t>
  </si>
  <si>
    <t>相關計畫尚在規劃中。</t>
  </si>
  <si>
    <t>第1季物資發放已辦理完成，核銷作業刻正辦理中。</t>
  </si>
  <si>
    <t>預計於第2季辦理關懷慰訪等相關活動。</t>
  </si>
  <si>
    <t>預計於7-8月受理相關方案申請。</t>
  </si>
  <si>
    <t>預計於7-8月受理申請脫離貧相關措施計畫。</t>
  </si>
  <si>
    <t>預計於110年4月2日辦理公益彩券形象宣導活動。</t>
  </si>
  <si>
    <t>一、截至3月底已核定37案補助新臺幣1,071萬3,330元，計畫尚在執行中，俟計畫完成後再行辦理核銷。
二、勻支控減235萬元至(一)-1-(30)。</t>
  </si>
  <si>
    <t>填表日期：111年4月8日</t>
  </si>
  <si>
    <r>
      <t xml:space="preserve">      3.本年度第1季，保留款註銷金額為</t>
    </r>
    <r>
      <rPr>
        <u val="single"/>
        <sz val="14"/>
        <rFont val="標楷體"/>
        <family val="4"/>
      </rPr>
      <t>$  3,408,642元</t>
    </r>
    <r>
      <rPr>
        <sz val="14"/>
        <rFont val="標楷體"/>
        <family val="4"/>
      </rPr>
      <t>；本年度1月起至本季截止，累計保留款註銷金額(a3)</t>
    </r>
    <r>
      <rPr>
        <u val="single"/>
        <sz val="14"/>
        <rFont val="標楷體"/>
        <family val="4"/>
      </rPr>
      <t>$ 3,408,642 元</t>
    </r>
    <r>
      <rPr>
        <sz val="14"/>
        <rFont val="標楷體"/>
        <family val="4"/>
      </rPr>
      <t>。</t>
    </r>
  </si>
  <si>
    <r>
      <t xml:space="preserve">      2.本年度第1季，收回以前年度執行計畫賸餘款為</t>
    </r>
    <r>
      <rPr>
        <u val="single"/>
        <sz val="14"/>
        <rFont val="標楷體"/>
        <family val="4"/>
      </rPr>
      <t>$ 2,124,440 元</t>
    </r>
    <r>
      <rPr>
        <sz val="14"/>
        <rFont val="標楷體"/>
        <family val="4"/>
      </rPr>
      <t>；本年度1月起至本季截止，累計收回以前年度執行計畫賸餘款為(a2)</t>
    </r>
    <r>
      <rPr>
        <u val="single"/>
        <sz val="14"/>
        <rFont val="標楷體"/>
        <family val="4"/>
      </rPr>
      <t>$ 2,124,440 元</t>
    </r>
    <r>
      <rPr>
        <sz val="14"/>
        <rFont val="標楷體"/>
        <family val="4"/>
      </rPr>
      <t>。</t>
    </r>
  </si>
  <si>
    <r>
      <t>（一）截至去年度</t>
    </r>
    <r>
      <rPr>
        <sz val="14"/>
        <color indexed="8"/>
        <rFont val="標楷體"/>
        <family val="4"/>
      </rPr>
      <t>12</t>
    </r>
    <r>
      <rPr>
        <sz val="14"/>
        <color indexed="8"/>
        <rFont val="標楷體"/>
        <family val="4"/>
      </rPr>
      <t>月</t>
    </r>
    <r>
      <rPr>
        <sz val="14"/>
        <color indexed="8"/>
        <rFont val="標楷體"/>
        <family val="4"/>
      </rPr>
      <t>31</t>
    </r>
    <r>
      <rPr>
        <sz val="14"/>
        <color indexed="8"/>
        <rFont val="標楷體"/>
        <family val="4"/>
      </rPr>
      <t>日止，公益彩券盈餘分配待運用數為</t>
    </r>
    <r>
      <rPr>
        <b/>
        <sz val="14"/>
        <color indexed="10"/>
        <rFont val="標楷體"/>
        <family val="4"/>
      </rPr>
      <t>(a)</t>
    </r>
    <r>
      <rPr>
        <b/>
        <u val="single"/>
        <sz val="14"/>
        <color indexed="10"/>
        <rFont val="標楷體"/>
        <family val="4"/>
      </rPr>
      <t xml:space="preserve">  662,236,715  </t>
    </r>
    <r>
      <rPr>
        <b/>
        <sz val="14"/>
        <color indexed="10"/>
        <rFont val="標楷體"/>
        <family val="4"/>
      </rPr>
      <t>元</t>
    </r>
    <r>
      <rPr>
        <sz val="14"/>
        <color indexed="10"/>
        <rFont val="標楷體"/>
        <family val="4"/>
      </rPr>
      <t>。</t>
    </r>
    <r>
      <rPr>
        <sz val="14"/>
        <color indexed="10"/>
        <rFont val="標楷體"/>
        <family val="4"/>
      </rPr>
      <t>a=a1+a2+a3+a4+a5</t>
    </r>
    <r>
      <rPr>
        <sz val="14"/>
        <color indexed="10"/>
        <rFont val="標楷體"/>
        <family val="4"/>
      </rPr>
      <t>+a6</t>
    </r>
  </si>
  <si>
    <r>
      <t>（一）本年度</t>
    </r>
    <r>
      <rPr>
        <sz val="14"/>
        <rFont val="標楷體"/>
        <family val="4"/>
      </rPr>
      <t>1</t>
    </r>
    <r>
      <rPr>
        <sz val="14"/>
        <rFont val="標楷體"/>
        <family val="4"/>
      </rPr>
      <t>月起至本季截止，累計公益彩券盈餘分配待運用數</t>
    </r>
    <r>
      <rPr>
        <sz val="14"/>
        <rFont val="標楷體"/>
        <family val="4"/>
      </rPr>
      <t>(f)=(a)+(b)-(e</t>
    </r>
    <r>
      <rPr>
        <sz val="14"/>
        <rFont val="標楷體"/>
        <family val="4"/>
      </rPr>
      <t>）</t>
    </r>
    <r>
      <rPr>
        <u val="single"/>
        <sz val="14"/>
        <rFont val="標楷體"/>
        <family val="4"/>
      </rPr>
      <t xml:space="preserve"> 759,035,650 </t>
    </r>
    <r>
      <rPr>
        <sz val="14"/>
        <rFont val="標楷體"/>
        <family val="4"/>
      </rPr>
      <t>元。</t>
    </r>
  </si>
  <si>
    <t>是項計畫預計於111年5月辦理招標，俟執行完畢後辦理年度核銷。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</si>
</sst>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00_ "/>
    <numFmt numFmtId="185" formatCode="0.00_ "/>
  </numFmts>
  <fonts count="92">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標楷體"/>
      <family val="4"/>
    </font>
    <font>
      <sz val="14"/>
      <name val="標楷體"/>
      <family val="4"/>
    </font>
    <font>
      <sz val="9"/>
      <name val="新細明體"/>
      <family val="1"/>
    </font>
    <font>
      <u val="single"/>
      <sz val="14"/>
      <name val="Times New Roman"/>
      <family val="1"/>
    </font>
    <font>
      <sz val="12"/>
      <color indexed="8"/>
      <name val="標楷體"/>
      <family val="4"/>
    </font>
    <font>
      <b/>
      <sz val="12"/>
      <color indexed="8"/>
      <name val="標楷體"/>
      <family val="4"/>
    </font>
    <font>
      <sz val="12"/>
      <name val="標楷體"/>
      <family val="4"/>
    </font>
    <font>
      <b/>
      <sz val="12"/>
      <color indexed="8"/>
      <name val="Times New Roman"/>
      <family val="1"/>
    </font>
    <font>
      <b/>
      <sz val="12"/>
      <name val="標楷體"/>
      <family val="4"/>
    </font>
    <font>
      <b/>
      <sz val="14"/>
      <color indexed="8"/>
      <name val="標楷體"/>
      <family val="4"/>
    </font>
    <font>
      <sz val="12"/>
      <color indexed="8"/>
      <name val="新細明體"/>
      <family val="1"/>
    </font>
    <font>
      <sz val="14"/>
      <name val="Times New Roman"/>
      <family val="1"/>
    </font>
    <font>
      <sz val="12"/>
      <name val="細明體"/>
      <family val="3"/>
    </font>
    <font>
      <u val="single"/>
      <sz val="14"/>
      <name val="標楷體"/>
      <family val="4"/>
    </font>
    <font>
      <sz val="10"/>
      <name val="標楷體"/>
      <family val="4"/>
    </font>
    <font>
      <sz val="11"/>
      <name val="標楷體"/>
      <family val="4"/>
    </font>
    <font>
      <sz val="14"/>
      <name val="新細明體"/>
      <family val="1"/>
    </font>
    <font>
      <sz val="14"/>
      <color indexed="8"/>
      <name val="新細明體"/>
      <family val="1"/>
    </font>
    <font>
      <sz val="14"/>
      <color indexed="10"/>
      <name val="標楷體"/>
      <family val="4"/>
    </font>
    <font>
      <b/>
      <sz val="10"/>
      <name val="標楷體"/>
      <family val="4"/>
    </font>
    <font>
      <b/>
      <sz val="10"/>
      <name val="Times New Roman"/>
      <family val="1"/>
    </font>
    <font>
      <b/>
      <sz val="11"/>
      <name val="標楷體"/>
      <family val="4"/>
    </font>
    <font>
      <b/>
      <sz val="11"/>
      <name val="Times New Roman"/>
      <family val="1"/>
    </font>
    <font>
      <b/>
      <u val="single"/>
      <sz val="18"/>
      <color indexed="8"/>
      <name val="Times New Roman"/>
      <family val="1"/>
    </font>
    <font>
      <b/>
      <u val="single"/>
      <sz val="18"/>
      <color indexed="8"/>
      <name val="標楷體"/>
      <family val="4"/>
    </font>
    <font>
      <b/>
      <u val="single"/>
      <sz val="14"/>
      <color indexed="8"/>
      <name val="Times New Roman"/>
      <family val="1"/>
    </font>
    <font>
      <b/>
      <u val="single"/>
      <sz val="14"/>
      <color indexed="8"/>
      <name val="標楷體"/>
      <family val="4"/>
    </font>
    <font>
      <b/>
      <sz val="14"/>
      <color indexed="10"/>
      <name val="標楷體"/>
      <family val="4"/>
    </font>
    <font>
      <b/>
      <u val="single"/>
      <sz val="14"/>
      <color indexed="10"/>
      <name val="標楷體"/>
      <family val="4"/>
    </font>
    <font>
      <sz val="9"/>
      <name val="Tahoma"/>
      <family val="2"/>
    </font>
    <font>
      <b/>
      <sz val="9"/>
      <name val="Tahoma"/>
      <family val="2"/>
    </font>
    <font>
      <b/>
      <sz val="9"/>
      <name val="細明體"/>
      <family val="3"/>
    </font>
    <font>
      <sz val="12"/>
      <name val="Tahoma"/>
      <family val="2"/>
    </font>
    <font>
      <sz val="9"/>
      <name val="細明體"/>
      <family val="3"/>
    </font>
    <font>
      <sz val="10"/>
      <name val="細明體"/>
      <family val="3"/>
    </font>
    <font>
      <sz val="10"/>
      <name val="Tahoma"/>
      <family val="2"/>
    </font>
    <font>
      <b/>
      <sz val="12"/>
      <name val="細明體"/>
      <family val="3"/>
    </font>
    <font>
      <b/>
      <sz val="12"/>
      <name val="Tahoma"/>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0"/>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b/>
      <sz val="12"/>
      <color theme="1"/>
      <name val="Times New Roman"/>
      <family val="1"/>
    </font>
    <font>
      <sz val="12"/>
      <color theme="1"/>
      <name val="新細明體"/>
      <family val="1"/>
    </font>
    <font>
      <sz val="14"/>
      <color theme="1"/>
      <name val="標楷體"/>
      <family val="4"/>
    </font>
    <font>
      <sz val="10"/>
      <color theme="1"/>
      <name val="標楷體"/>
      <family val="4"/>
    </font>
    <font>
      <b/>
      <sz val="12"/>
      <color theme="1"/>
      <name val="標楷體"/>
      <family val="4"/>
    </font>
    <font>
      <b/>
      <sz val="12"/>
      <color theme="1"/>
      <name val="新細明體"/>
      <family val="1"/>
    </font>
    <font>
      <b/>
      <sz val="8"/>
      <name val="新細明體"/>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99"/>
        <bgColor indexed="64"/>
      </patternFill>
    </fill>
  </fills>
  <borders count="7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medium"/>
      <right>
        <color indexed="63"/>
      </right>
      <top>
        <color indexed="63"/>
      </top>
      <bottom>
        <color indexed="63"/>
      </bottom>
    </border>
    <border>
      <left style="medium"/>
      <right style="thin"/>
      <top style="thin"/>
      <bottom style="thin"/>
    </border>
    <border>
      <left style="thin">
        <color indexed="8"/>
      </left>
      <right style="thin">
        <color indexed="8"/>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style="thin">
        <color indexed="8"/>
      </right>
      <top>
        <color indexed="63"/>
      </top>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color indexed="63"/>
      </bottom>
    </border>
    <border>
      <left style="medium"/>
      <right style="thin"/>
      <top style="thin"/>
      <bottom>
        <color indexed="63"/>
      </bottom>
    </border>
    <border>
      <left>
        <color indexed="63"/>
      </left>
      <right style="medium"/>
      <top>
        <color indexed="63"/>
      </top>
      <bottom>
        <color indexed="63"/>
      </bottom>
    </border>
    <border>
      <left>
        <color indexed="63"/>
      </left>
      <right style="medium"/>
      <top>
        <color indexed="63"/>
      </top>
      <bottom style="thin">
        <color indexed="8"/>
      </bottom>
    </border>
    <border>
      <left>
        <color indexed="63"/>
      </left>
      <right style="medium"/>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medium"/>
      <top style="thin">
        <color indexed="8"/>
      </top>
      <bottom>
        <color indexed="63"/>
      </bottom>
    </border>
    <border>
      <left style="medium"/>
      <right>
        <color indexed="63"/>
      </right>
      <top style="thin"/>
      <bottom>
        <color indexed="63"/>
      </bottom>
    </border>
    <border>
      <left style="thin"/>
      <right>
        <color indexed="63"/>
      </right>
      <top style="thin"/>
      <bottom style="thin">
        <color indexed="8"/>
      </bottom>
    </border>
    <border>
      <left>
        <color indexed="63"/>
      </left>
      <right style="medium"/>
      <top style="thin"/>
      <bottom style="thin">
        <color indexed="8"/>
      </bottom>
    </border>
    <border>
      <left style="medium"/>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style="thin"/>
    </border>
    <border>
      <left>
        <color indexed="63"/>
      </left>
      <right style="thin">
        <color indexed="8"/>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style="thin"/>
      <right style="medium"/>
      <top>
        <color indexed="63"/>
      </top>
      <bottom style="thin"/>
    </border>
    <border>
      <left style="thin"/>
      <right style="medium"/>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medium"/>
      <right style="thin"/>
      <top>
        <color indexed="63"/>
      </top>
      <bottom style="thin"/>
    </border>
    <border>
      <left style="thin"/>
      <right>
        <color indexed="63"/>
      </right>
      <top>
        <color indexed="63"/>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0" borderId="0" applyNumberFormat="0" applyFill="0" applyBorder="0" applyAlignment="0" applyProtection="0"/>
    <xf numFmtId="0" fontId="67" fillId="20" borderId="0" applyNumberFormat="0" applyBorder="0" applyAlignment="0" applyProtection="0"/>
    <xf numFmtId="0" fontId="68" fillId="0" borderId="1" applyNumberFormat="0" applyFill="0" applyAlignment="0" applyProtection="0"/>
    <xf numFmtId="0" fontId="69" fillId="21" borderId="0" applyNumberFormat="0" applyBorder="0" applyAlignment="0" applyProtection="0"/>
    <xf numFmtId="9" fontId="0" fillId="0" borderId="0" applyFont="0" applyFill="0" applyBorder="0" applyAlignment="0" applyProtection="0"/>
    <xf numFmtId="0" fontId="7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0" fillId="23" borderId="4" applyNumberFormat="0" applyFon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2" applyNumberFormat="0" applyAlignment="0" applyProtection="0"/>
    <xf numFmtId="0" fontId="79" fillId="22" borderId="8" applyNumberFormat="0" applyAlignment="0" applyProtection="0"/>
    <xf numFmtId="0" fontId="80" fillId="31" borderId="9" applyNumberFormat="0" applyAlignment="0" applyProtection="0"/>
    <xf numFmtId="0" fontId="81" fillId="32" borderId="0" applyNumberFormat="0" applyBorder="0" applyAlignment="0" applyProtection="0"/>
    <xf numFmtId="0" fontId="82" fillId="0" borderId="0" applyNumberFormat="0" applyFill="0" applyBorder="0" applyAlignment="0" applyProtection="0"/>
  </cellStyleXfs>
  <cellXfs count="326">
    <xf numFmtId="0" fontId="0" fillId="0" borderId="0" xfId="0" applyAlignment="1">
      <alignment vertical="center"/>
    </xf>
    <xf numFmtId="0" fontId="0" fillId="0" borderId="0" xfId="0"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0" fillId="0" borderId="10" xfId="0" applyFont="1" applyBorder="1" applyAlignment="1">
      <alignment horizontal="center" vertical="center" wrapText="1"/>
    </xf>
    <xf numFmtId="0" fontId="2" fillId="0" borderId="0" xfId="0" applyFont="1" applyBorder="1" applyAlignment="1">
      <alignment vertical="center"/>
    </xf>
    <xf numFmtId="0" fontId="2" fillId="0" borderId="11" xfId="0" applyFont="1" applyBorder="1" applyAlignment="1">
      <alignment vertical="center"/>
    </xf>
    <xf numFmtId="0" fontId="1" fillId="0" borderId="11" xfId="0" applyFont="1" applyBorder="1" applyAlignment="1">
      <alignment vertical="center"/>
    </xf>
    <xf numFmtId="0" fontId="16" fillId="0" borderId="0" xfId="0" applyFont="1" applyAlignment="1">
      <alignment vertical="center"/>
    </xf>
    <xf numFmtId="0" fontId="0" fillId="0" borderId="0" xfId="0" applyFont="1" applyAlignment="1">
      <alignment vertical="center"/>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1" fillId="0" borderId="13" xfId="0" applyFont="1" applyBorder="1" applyAlignment="1">
      <alignment vertical="center"/>
    </xf>
    <xf numFmtId="0" fontId="1" fillId="0" borderId="14" xfId="0" applyFont="1" applyBorder="1" applyAlignment="1">
      <alignment vertical="center"/>
    </xf>
    <xf numFmtId="182" fontId="1" fillId="0" borderId="15" xfId="0" applyNumberFormat="1" applyFont="1" applyBorder="1" applyAlignment="1">
      <alignment vertical="center"/>
    </xf>
    <xf numFmtId="182" fontId="2" fillId="33" borderId="16" xfId="0" applyNumberFormat="1" applyFont="1" applyFill="1" applyBorder="1" applyAlignment="1">
      <alignment vertical="center"/>
    </xf>
    <xf numFmtId="182" fontId="1" fillId="0" borderId="13" xfId="0" applyNumberFormat="1" applyFont="1" applyBorder="1" applyAlignment="1">
      <alignment horizontal="right" vertical="top"/>
    </xf>
    <xf numFmtId="182" fontId="1" fillId="0" borderId="17" xfId="0" applyNumberFormat="1" applyFont="1" applyBorder="1" applyAlignment="1">
      <alignment horizontal="right" vertical="top"/>
    </xf>
    <xf numFmtId="182" fontId="1" fillId="0" borderId="14" xfId="0" applyNumberFormat="1" applyFont="1" applyBorder="1" applyAlignment="1">
      <alignment horizontal="right" vertical="top"/>
    </xf>
    <xf numFmtId="182" fontId="1" fillId="0" borderId="18" xfId="0" applyNumberFormat="1" applyFont="1" applyBorder="1" applyAlignment="1">
      <alignment horizontal="right" vertical="top"/>
    </xf>
    <xf numFmtId="182" fontId="1" fillId="0" borderId="15" xfId="0" applyNumberFormat="1" applyFont="1" applyBorder="1" applyAlignment="1">
      <alignment horizontal="right" vertical="top"/>
    </xf>
    <xf numFmtId="182" fontId="1" fillId="0" borderId="10" xfId="0" applyNumberFormat="1" applyFont="1" applyBorder="1" applyAlignment="1">
      <alignment horizontal="right" vertical="top"/>
    </xf>
    <xf numFmtId="182" fontId="1" fillId="0" borderId="19" xfId="0" applyNumberFormat="1" applyFont="1" applyBorder="1" applyAlignment="1">
      <alignment horizontal="right" vertical="top"/>
    </xf>
    <xf numFmtId="182" fontId="1" fillId="0" borderId="12" xfId="0" applyNumberFormat="1" applyFont="1" applyBorder="1" applyAlignment="1">
      <alignment horizontal="right" vertical="top"/>
    </xf>
    <xf numFmtId="182" fontId="1" fillId="0" borderId="20" xfId="0" applyNumberFormat="1" applyFont="1" applyBorder="1" applyAlignment="1">
      <alignment horizontal="right" vertical="top"/>
    </xf>
    <xf numFmtId="182" fontId="1" fillId="0" borderId="15" xfId="0" applyNumberFormat="1" applyFont="1" applyBorder="1" applyAlignment="1">
      <alignment horizontal="right" vertical="center"/>
    </xf>
    <xf numFmtId="182" fontId="2" fillId="33" borderId="21" xfId="0" applyNumberFormat="1" applyFont="1" applyFill="1" applyBorder="1" applyAlignment="1">
      <alignment horizontal="right" vertical="center"/>
    </xf>
    <xf numFmtId="182" fontId="2" fillId="33" borderId="16" xfId="0" applyNumberFormat="1" applyFont="1" applyFill="1" applyBorder="1" applyAlignment="1">
      <alignment horizontal="right" vertical="center"/>
    </xf>
    <xf numFmtId="0" fontId="12" fillId="0" borderId="22" xfId="0" applyFont="1" applyBorder="1" applyAlignment="1">
      <alignment horizontal="center" vertical="center" wrapText="1"/>
    </xf>
    <xf numFmtId="0" fontId="4" fillId="0" borderId="23" xfId="0" applyFont="1" applyBorder="1" applyAlignment="1">
      <alignment vertical="center"/>
    </xf>
    <xf numFmtId="0" fontId="0" fillId="0" borderId="0" xfId="0" applyFont="1" applyBorder="1" applyAlignment="1">
      <alignment vertical="center"/>
    </xf>
    <xf numFmtId="0" fontId="15" fillId="0" borderId="23" xfId="0" applyFont="1" applyBorder="1" applyAlignment="1">
      <alignment vertical="center"/>
    </xf>
    <xf numFmtId="49" fontId="12" fillId="0" borderId="24" xfId="0" applyNumberFormat="1" applyFont="1" applyBorder="1" applyAlignment="1">
      <alignment horizontal="center" vertical="center" wrapText="1"/>
    </xf>
    <xf numFmtId="0" fontId="7" fillId="0" borderId="23" xfId="0" applyFont="1" applyBorder="1" applyAlignment="1">
      <alignment vertical="center"/>
    </xf>
    <xf numFmtId="0" fontId="7" fillId="0" borderId="23" xfId="0" applyFont="1" applyBorder="1" applyAlignment="1">
      <alignment vertical="center"/>
    </xf>
    <xf numFmtId="0" fontId="12" fillId="0" borderId="0" xfId="0" applyFont="1" applyBorder="1" applyAlignment="1">
      <alignment vertical="center"/>
    </xf>
    <xf numFmtId="0" fontId="12" fillId="0" borderId="23" xfId="0" applyFont="1" applyBorder="1" applyAlignment="1">
      <alignment horizontal="left" vertical="center" wrapText="1"/>
    </xf>
    <xf numFmtId="182" fontId="1" fillId="0" borderId="10" xfId="0" applyNumberFormat="1" applyFont="1" applyBorder="1" applyAlignment="1">
      <alignment horizontal="right" vertical="center"/>
    </xf>
    <xf numFmtId="0" fontId="12" fillId="0" borderId="23" xfId="0" applyFont="1" applyBorder="1" applyAlignment="1">
      <alignment vertical="center"/>
    </xf>
    <xf numFmtId="182" fontId="13" fillId="0" borderId="25" xfId="0" applyNumberFormat="1" applyFont="1" applyBorder="1" applyAlignment="1">
      <alignment horizontal="right" vertical="center"/>
    </xf>
    <xf numFmtId="182" fontId="13" fillId="33" borderId="15" xfId="0" applyNumberFormat="1" applyFont="1" applyFill="1" applyBorder="1" applyAlignment="1">
      <alignment horizontal="right" vertical="center"/>
    </xf>
    <xf numFmtId="182" fontId="13" fillId="34" borderId="15" xfId="0" applyNumberFormat="1" applyFont="1" applyFill="1" applyBorder="1" applyAlignment="1">
      <alignment horizontal="right" vertical="center"/>
    </xf>
    <xf numFmtId="182" fontId="13" fillId="34" borderId="26" xfId="0" applyNumberFormat="1" applyFont="1" applyFill="1" applyBorder="1" applyAlignment="1">
      <alignment horizontal="right" vertical="center"/>
    </xf>
    <xf numFmtId="182" fontId="13" fillId="34" borderId="27" xfId="0" applyNumberFormat="1" applyFont="1" applyFill="1" applyBorder="1" applyAlignment="1">
      <alignment horizontal="right" vertical="center"/>
    </xf>
    <xf numFmtId="182" fontId="13" fillId="33" borderId="27" xfId="0" applyNumberFormat="1" applyFont="1" applyFill="1" applyBorder="1" applyAlignment="1">
      <alignment horizontal="right" vertical="center"/>
    </xf>
    <xf numFmtId="182" fontId="13" fillId="34" borderId="28" xfId="0" applyNumberFormat="1" applyFont="1" applyFill="1" applyBorder="1" applyAlignment="1">
      <alignment horizontal="right" vertical="center"/>
    </xf>
    <xf numFmtId="182" fontId="1" fillId="0" borderId="0" xfId="0" applyNumberFormat="1" applyFont="1" applyBorder="1" applyAlignment="1">
      <alignment horizontal="right" vertical="top"/>
    </xf>
    <xf numFmtId="183" fontId="12" fillId="0" borderId="15" xfId="0" applyNumberFormat="1" applyFont="1" applyBorder="1" applyAlignment="1">
      <alignment vertical="center" wrapText="1"/>
    </xf>
    <xf numFmtId="182" fontId="1" fillId="0" borderId="16" xfId="0" applyNumberFormat="1" applyFont="1" applyBorder="1" applyAlignment="1">
      <alignment horizontal="right" vertical="top"/>
    </xf>
    <xf numFmtId="182" fontId="1" fillId="0" borderId="29" xfId="0" applyNumberFormat="1" applyFont="1" applyBorder="1" applyAlignment="1">
      <alignment horizontal="right" vertical="center"/>
    </xf>
    <xf numFmtId="182" fontId="1" fillId="0" borderId="30" xfId="0" applyNumberFormat="1" applyFont="1" applyBorder="1" applyAlignment="1">
      <alignment horizontal="right" vertical="top"/>
    </xf>
    <xf numFmtId="182" fontId="1" fillId="0" borderId="31" xfId="0" applyNumberFormat="1" applyFont="1" applyBorder="1" applyAlignment="1">
      <alignment horizontal="right" vertical="top"/>
    </xf>
    <xf numFmtId="182" fontId="1" fillId="34" borderId="15" xfId="0" applyNumberFormat="1" applyFont="1" applyFill="1" applyBorder="1" applyAlignment="1">
      <alignment horizontal="right" vertical="center"/>
    </xf>
    <xf numFmtId="182" fontId="2" fillId="35" borderId="15" xfId="0" applyNumberFormat="1" applyFont="1" applyFill="1" applyBorder="1" applyAlignment="1">
      <alignment horizontal="right" vertical="center"/>
    </xf>
    <xf numFmtId="182" fontId="1" fillId="34" borderId="15" xfId="0" applyNumberFormat="1" applyFont="1" applyFill="1" applyBorder="1" applyAlignment="1">
      <alignment vertical="center"/>
    </xf>
    <xf numFmtId="183" fontId="12" fillId="0" borderId="0" xfId="0" applyNumberFormat="1" applyFont="1" applyBorder="1" applyAlignment="1">
      <alignment vertical="center"/>
    </xf>
    <xf numFmtId="183" fontId="12" fillId="34" borderId="0" xfId="0" applyNumberFormat="1" applyFont="1" applyFill="1" applyBorder="1" applyAlignment="1">
      <alignment vertical="center"/>
    </xf>
    <xf numFmtId="183" fontId="12" fillId="0" borderId="0" xfId="0" applyNumberFormat="1" applyFont="1" applyBorder="1" applyAlignment="1">
      <alignment vertical="center" wrapText="1"/>
    </xf>
    <xf numFmtId="182" fontId="2" fillId="33" borderId="32" xfId="0" applyNumberFormat="1" applyFont="1" applyFill="1" applyBorder="1" applyAlignment="1">
      <alignment horizontal="right" vertical="center"/>
    </xf>
    <xf numFmtId="182" fontId="2" fillId="35" borderId="32"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182" fontId="1" fillId="0" borderId="15" xfId="0" applyNumberFormat="1" applyFont="1" applyBorder="1" applyAlignment="1">
      <alignment vertical="center"/>
    </xf>
    <xf numFmtId="182" fontId="2" fillId="33" borderId="32" xfId="0" applyNumberFormat="1" applyFont="1" applyFill="1" applyBorder="1" applyAlignment="1">
      <alignment vertical="center"/>
    </xf>
    <xf numFmtId="182" fontId="1" fillId="0" borderId="15" xfId="0" applyNumberFormat="1" applyFont="1" applyBorder="1" applyAlignment="1">
      <alignment horizontal="right" vertical="center" wrapText="1"/>
    </xf>
    <xf numFmtId="182" fontId="2" fillId="33" borderId="16" xfId="0" applyNumberFormat="1" applyFont="1" applyFill="1" applyBorder="1" applyAlignment="1">
      <alignment horizontal="right" vertical="center" wrapText="1"/>
    </xf>
    <xf numFmtId="182" fontId="13" fillId="34" borderId="25" xfId="0" applyNumberFormat="1" applyFont="1" applyFill="1" applyBorder="1" applyAlignment="1">
      <alignment horizontal="right" vertical="center"/>
    </xf>
    <xf numFmtId="182" fontId="1" fillId="0" borderId="30" xfId="0" applyNumberFormat="1" applyFont="1" applyBorder="1" applyAlignment="1">
      <alignment horizontal="right" vertical="center"/>
    </xf>
    <xf numFmtId="0" fontId="83" fillId="0" borderId="33" xfId="0" applyFont="1" applyBorder="1" applyAlignment="1">
      <alignment vertical="center" wrapText="1"/>
    </xf>
    <xf numFmtId="0" fontId="83" fillId="0" borderId="15" xfId="0" applyFont="1" applyFill="1" applyBorder="1" applyAlignment="1">
      <alignment vertical="center" wrapText="1"/>
    </xf>
    <xf numFmtId="0" fontId="83" fillId="0" borderId="33" xfId="0" applyFont="1" applyFill="1" applyBorder="1" applyAlignment="1">
      <alignment vertical="center" wrapText="1"/>
    </xf>
    <xf numFmtId="182" fontId="12" fillId="34" borderId="24" xfId="0" applyNumberFormat="1" applyFont="1" applyFill="1" applyBorder="1" applyAlignment="1">
      <alignment horizontal="right" vertical="center"/>
    </xf>
    <xf numFmtId="182" fontId="12" fillId="34" borderId="15" xfId="0" applyNumberFormat="1" applyFont="1" applyFill="1" applyBorder="1" applyAlignment="1">
      <alignment horizontal="right" vertical="center"/>
    </xf>
    <xf numFmtId="182" fontId="1" fillId="0" borderId="34" xfId="0" applyNumberFormat="1" applyFont="1" applyBorder="1" applyAlignment="1">
      <alignment horizontal="right" vertical="top"/>
    </xf>
    <xf numFmtId="0" fontId="12" fillId="0" borderId="33" xfId="0" applyFont="1" applyFill="1" applyBorder="1" applyAlignment="1">
      <alignment vertical="center" wrapText="1"/>
    </xf>
    <xf numFmtId="183" fontId="12" fillId="34" borderId="15" xfId="0" applyNumberFormat="1" applyFont="1" applyFill="1" applyBorder="1" applyAlignment="1">
      <alignment vertical="center"/>
    </xf>
    <xf numFmtId="10" fontId="1" fillId="0" borderId="0" xfId="0" applyNumberFormat="1" applyFont="1" applyBorder="1" applyAlignment="1">
      <alignment vertical="center"/>
    </xf>
    <xf numFmtId="10" fontId="4" fillId="0" borderId="11" xfId="0" applyNumberFormat="1" applyFont="1" applyBorder="1" applyAlignment="1">
      <alignment vertical="center"/>
    </xf>
    <xf numFmtId="10" fontId="27" fillId="0" borderId="10" xfId="0" applyNumberFormat="1" applyFont="1" applyBorder="1" applyAlignment="1">
      <alignment horizontal="center" vertical="center" wrapText="1"/>
    </xf>
    <xf numFmtId="10" fontId="21" fillId="0" borderId="10" xfId="0" applyNumberFormat="1" applyFont="1" applyBorder="1" applyAlignment="1">
      <alignment horizontal="center" vertical="center" wrapText="1"/>
    </xf>
    <xf numFmtId="10" fontId="1" fillId="0" borderId="13" xfId="0" applyNumberFormat="1" applyFont="1" applyBorder="1" applyAlignment="1">
      <alignment vertical="center"/>
    </xf>
    <xf numFmtId="10" fontId="1" fillId="0" borderId="15" xfId="0" applyNumberFormat="1" applyFont="1" applyBorder="1" applyAlignment="1">
      <alignment vertical="center"/>
    </xf>
    <xf numFmtId="10" fontId="1" fillId="0" borderId="13" xfId="0" applyNumberFormat="1" applyFont="1" applyBorder="1" applyAlignment="1">
      <alignment horizontal="right" vertical="top"/>
    </xf>
    <xf numFmtId="10" fontId="1" fillId="0" borderId="15" xfId="0" applyNumberFormat="1" applyFont="1" applyBorder="1" applyAlignment="1">
      <alignment horizontal="right" vertical="center"/>
    </xf>
    <xf numFmtId="10" fontId="2" fillId="35" borderId="32" xfId="0" applyNumberFormat="1" applyFont="1" applyFill="1" applyBorder="1" applyAlignment="1">
      <alignment horizontal="right" vertical="center"/>
    </xf>
    <xf numFmtId="10" fontId="1" fillId="0" borderId="32" xfId="0" applyNumberFormat="1" applyFont="1" applyBorder="1" applyAlignment="1">
      <alignment horizontal="right" vertical="center"/>
    </xf>
    <xf numFmtId="10" fontId="2" fillId="35" borderId="15" xfId="0" applyNumberFormat="1" applyFont="1" applyFill="1" applyBorder="1" applyAlignment="1">
      <alignment horizontal="right" vertical="center"/>
    </xf>
    <xf numFmtId="10" fontId="1" fillId="34" borderId="15" xfId="0" applyNumberFormat="1" applyFont="1" applyFill="1" applyBorder="1" applyAlignment="1">
      <alignment horizontal="right" vertical="center"/>
    </xf>
    <xf numFmtId="10" fontId="1" fillId="35" borderId="15" xfId="0" applyNumberFormat="1" applyFont="1" applyFill="1" applyBorder="1" applyAlignment="1">
      <alignment horizontal="right" vertical="center"/>
    </xf>
    <xf numFmtId="10" fontId="1" fillId="34" borderId="26" xfId="0" applyNumberFormat="1" applyFont="1" applyFill="1" applyBorder="1" applyAlignment="1">
      <alignment horizontal="right" vertical="center"/>
    </xf>
    <xf numFmtId="10" fontId="2" fillId="0" borderId="32" xfId="0" applyNumberFormat="1" applyFont="1" applyBorder="1" applyAlignment="1">
      <alignment horizontal="right" vertical="center"/>
    </xf>
    <xf numFmtId="10" fontId="12" fillId="0" borderId="22" xfId="0" applyNumberFormat="1" applyFont="1" applyBorder="1" applyAlignment="1">
      <alignment horizontal="left" vertical="center" wrapText="1"/>
    </xf>
    <xf numFmtId="10" fontId="0" fillId="0" borderId="0" xfId="0" applyNumberFormat="1" applyFont="1" applyBorder="1" applyAlignment="1">
      <alignment vertical="center"/>
    </xf>
    <xf numFmtId="10" fontId="1" fillId="0" borderId="0" xfId="0" applyNumberFormat="1" applyFont="1" applyAlignment="1">
      <alignment vertical="center"/>
    </xf>
    <xf numFmtId="10" fontId="18" fillId="0" borderId="0" xfId="0" applyNumberFormat="1" applyFont="1" applyAlignment="1">
      <alignment vertical="center"/>
    </xf>
    <xf numFmtId="10" fontId="0" fillId="0" borderId="0" xfId="0" applyNumberFormat="1" applyAlignment="1">
      <alignment vertical="center"/>
    </xf>
    <xf numFmtId="49" fontId="12" fillId="0" borderId="35" xfId="0" applyNumberFormat="1" applyFont="1" applyBorder="1" applyAlignment="1">
      <alignment horizontal="center" vertical="center" wrapText="1"/>
    </xf>
    <xf numFmtId="0" fontId="83" fillId="0" borderId="26" xfId="0" applyFont="1" applyFill="1" applyBorder="1" applyAlignment="1">
      <alignment vertical="center" wrapText="1"/>
    </xf>
    <xf numFmtId="182" fontId="12" fillId="34" borderId="26" xfId="0" applyNumberFormat="1" applyFont="1" applyFill="1" applyBorder="1" applyAlignment="1">
      <alignment horizontal="right" vertical="center"/>
    </xf>
    <xf numFmtId="182" fontId="1" fillId="0" borderId="26" xfId="0" applyNumberFormat="1" applyFont="1" applyBorder="1" applyAlignment="1">
      <alignment vertical="center"/>
    </xf>
    <xf numFmtId="10" fontId="1" fillId="0" borderId="26" xfId="0" applyNumberFormat="1" applyFont="1" applyBorder="1" applyAlignment="1">
      <alignment vertical="center"/>
    </xf>
    <xf numFmtId="182" fontId="1" fillId="35" borderId="32" xfId="0" applyNumberFormat="1" applyFont="1" applyFill="1" applyBorder="1" applyAlignment="1">
      <alignment vertical="center"/>
    </xf>
    <xf numFmtId="10" fontId="1" fillId="35" borderId="32" xfId="0" applyNumberFormat="1" applyFont="1" applyFill="1" applyBorder="1" applyAlignment="1">
      <alignment vertical="center"/>
    </xf>
    <xf numFmtId="0" fontId="1" fillId="0" borderId="15" xfId="0" applyFont="1" applyBorder="1" applyAlignment="1">
      <alignment vertical="center"/>
    </xf>
    <xf numFmtId="182" fontId="1" fillId="0" borderId="0" xfId="0" applyNumberFormat="1" applyFont="1" applyBorder="1" applyAlignment="1">
      <alignment vertical="center"/>
    </xf>
    <xf numFmtId="182" fontId="1" fillId="0" borderId="11" xfId="0" applyNumberFormat="1" applyFont="1" applyBorder="1" applyAlignment="1">
      <alignment vertical="center"/>
    </xf>
    <xf numFmtId="182" fontId="1" fillId="0" borderId="17" xfId="0" applyNumberFormat="1" applyFont="1" applyBorder="1" applyAlignment="1">
      <alignment vertical="center"/>
    </xf>
    <xf numFmtId="182" fontId="1" fillId="0" borderId="0" xfId="0" applyNumberFormat="1" applyFont="1" applyAlignment="1">
      <alignment vertical="center"/>
    </xf>
    <xf numFmtId="182" fontId="2" fillId="0" borderId="19" xfId="0" applyNumberFormat="1" applyFont="1" applyBorder="1" applyAlignment="1">
      <alignment horizontal="center" vertical="center" wrapText="1"/>
    </xf>
    <xf numFmtId="182" fontId="1" fillId="0" borderId="19" xfId="0" applyNumberFormat="1" applyFont="1" applyBorder="1" applyAlignment="1">
      <alignment horizontal="center" vertical="center" wrapText="1"/>
    </xf>
    <xf numFmtId="182" fontId="1" fillId="0" borderId="0" xfId="0" applyNumberFormat="1" applyFont="1" applyBorder="1" applyAlignment="1">
      <alignment vertical="center"/>
    </xf>
    <xf numFmtId="182" fontId="1" fillId="0" borderId="0" xfId="0" applyNumberFormat="1" applyFont="1" applyBorder="1" applyAlignment="1">
      <alignment vertical="center" wrapText="1"/>
    </xf>
    <xf numFmtId="182" fontId="1" fillId="35" borderId="32" xfId="0" applyNumberFormat="1" applyFont="1" applyFill="1" applyBorder="1" applyAlignment="1">
      <alignment horizontal="right" vertical="center"/>
    </xf>
    <xf numFmtId="0" fontId="84" fillId="0" borderId="0" xfId="0" applyFont="1" applyBorder="1" applyAlignment="1">
      <alignment vertical="center"/>
    </xf>
    <xf numFmtId="0" fontId="84" fillId="0" borderId="36" xfId="0" applyFont="1" applyBorder="1" applyAlignment="1">
      <alignment vertical="center"/>
    </xf>
    <xf numFmtId="0" fontId="84" fillId="33" borderId="21" xfId="0" applyFont="1" applyFill="1" applyBorder="1" applyAlignment="1">
      <alignment horizontal="left" vertical="top"/>
    </xf>
    <xf numFmtId="0" fontId="84" fillId="33" borderId="37" xfId="0" applyFont="1" applyFill="1" applyBorder="1" applyAlignment="1">
      <alignment horizontal="left" vertical="top"/>
    </xf>
    <xf numFmtId="0" fontId="85" fillId="33" borderId="21" xfId="0" applyFont="1" applyFill="1" applyBorder="1" applyAlignment="1">
      <alignment horizontal="left" vertical="top"/>
    </xf>
    <xf numFmtId="0" fontId="85" fillId="33" borderId="37" xfId="0" applyFont="1" applyFill="1" applyBorder="1" applyAlignment="1">
      <alignment horizontal="left" vertical="top"/>
    </xf>
    <xf numFmtId="0" fontId="84" fillId="33" borderId="11" xfId="0" applyFont="1" applyFill="1" applyBorder="1" applyAlignment="1">
      <alignment horizontal="left" vertical="top"/>
    </xf>
    <xf numFmtId="0" fontId="85" fillId="33" borderId="0" xfId="0" applyFont="1" applyFill="1" applyBorder="1" applyAlignment="1">
      <alignment horizontal="left" vertical="top"/>
    </xf>
    <xf numFmtId="0" fontId="85" fillId="33" borderId="36" xfId="0" applyFont="1" applyFill="1" applyBorder="1" applyAlignment="1">
      <alignment horizontal="left" vertical="top"/>
    </xf>
    <xf numFmtId="0" fontId="83" fillId="0" borderId="22" xfId="0" applyFont="1" applyBorder="1" applyAlignment="1">
      <alignment horizontal="left" vertical="center" wrapText="1"/>
    </xf>
    <xf numFmtId="0" fontId="83" fillId="0" borderId="38" xfId="0" applyFont="1" applyBorder="1" applyAlignment="1">
      <alignment horizontal="left" vertical="center" wrapText="1"/>
    </xf>
    <xf numFmtId="0" fontId="86" fillId="0" borderId="0" xfId="0" applyFont="1" applyBorder="1" applyAlignment="1">
      <alignment vertical="center"/>
    </xf>
    <xf numFmtId="0" fontId="86" fillId="0" borderId="36" xfId="0" applyFont="1" applyBorder="1" applyAlignment="1">
      <alignment vertical="center"/>
    </xf>
    <xf numFmtId="0" fontId="84" fillId="0" borderId="0" xfId="0" applyFont="1" applyAlignment="1">
      <alignment vertical="center"/>
    </xf>
    <xf numFmtId="0" fontId="86" fillId="0" borderId="0" xfId="0" applyFont="1" applyAlignment="1">
      <alignment vertical="center"/>
    </xf>
    <xf numFmtId="0" fontId="4" fillId="0" borderId="23" xfId="0" applyFont="1" applyBorder="1" applyAlignment="1">
      <alignment vertical="center" wrapText="1"/>
    </xf>
    <xf numFmtId="0" fontId="0" fillId="0" borderId="36" xfId="0" applyBorder="1" applyAlignment="1">
      <alignment vertical="center" wrapText="1"/>
    </xf>
    <xf numFmtId="0" fontId="87" fillId="0" borderId="15" xfId="0" applyFont="1" applyBorder="1" applyAlignment="1">
      <alignment horizontal="center" vertical="center"/>
    </xf>
    <xf numFmtId="3" fontId="87" fillId="0" borderId="15" xfId="0" applyNumberFormat="1" applyFont="1" applyBorder="1" applyAlignment="1">
      <alignment horizontal="center" vertical="center"/>
    </xf>
    <xf numFmtId="183" fontId="87" fillId="0" borderId="15" xfId="0" applyNumberFormat="1" applyFont="1" applyBorder="1" applyAlignment="1">
      <alignment horizontal="center" vertical="center"/>
    </xf>
    <xf numFmtId="3" fontId="87" fillId="0" borderId="15" xfId="0" applyNumberFormat="1" applyFont="1" applyBorder="1" applyAlignment="1">
      <alignment vertical="center"/>
    </xf>
    <xf numFmtId="183" fontId="1" fillId="0" borderId="15" xfId="0" applyNumberFormat="1" applyFont="1" applyBorder="1" applyAlignment="1">
      <alignment vertical="center"/>
    </xf>
    <xf numFmtId="183" fontId="1" fillId="0" borderId="15" xfId="0" applyNumberFormat="1" applyFont="1" applyBorder="1" applyAlignment="1">
      <alignment vertical="center"/>
    </xf>
    <xf numFmtId="0" fontId="83" fillId="34" borderId="15" xfId="0" applyFont="1" applyFill="1" applyBorder="1" applyAlignment="1">
      <alignment vertical="center" wrapText="1"/>
    </xf>
    <xf numFmtId="0" fontId="12" fillId="34" borderId="0" xfId="0" applyFont="1" applyFill="1" applyBorder="1" applyAlignment="1">
      <alignment vertical="center" wrapText="1"/>
    </xf>
    <xf numFmtId="0" fontId="12" fillId="0" borderId="15" xfId="0" applyFont="1" applyFill="1" applyBorder="1" applyAlignment="1">
      <alignment vertical="center" wrapText="1"/>
    </xf>
    <xf numFmtId="182" fontId="1" fillId="0" borderId="39" xfId="0" applyNumberFormat="1" applyFont="1" applyFill="1" applyBorder="1" applyAlignment="1">
      <alignment horizontal="right" vertical="center"/>
    </xf>
    <xf numFmtId="182" fontId="1" fillId="0" borderId="32" xfId="0" applyNumberFormat="1" applyFont="1" applyBorder="1" applyAlignment="1">
      <alignment horizontal="right" vertical="center"/>
    </xf>
    <xf numFmtId="182" fontId="1" fillId="0" borderId="32" xfId="0" applyNumberFormat="1" applyFont="1" applyBorder="1" applyAlignment="1">
      <alignment vertical="center"/>
    </xf>
    <xf numFmtId="182" fontId="1" fillId="0" borderId="32" xfId="0" applyNumberFormat="1" applyFont="1" applyBorder="1" applyAlignment="1">
      <alignment horizontal="right" vertical="top"/>
    </xf>
    <xf numFmtId="0" fontId="83" fillId="0" borderId="15" xfId="0" applyFont="1" applyBorder="1" applyAlignment="1">
      <alignment horizontal="left" vertical="center" wrapText="1"/>
    </xf>
    <xf numFmtId="0" fontId="87" fillId="36" borderId="15" xfId="0" applyFont="1" applyFill="1" applyBorder="1" applyAlignment="1">
      <alignment horizontal="center" vertical="center"/>
    </xf>
    <xf numFmtId="0" fontId="83" fillId="0" borderId="15" xfId="0" applyFont="1" applyFill="1" applyBorder="1" applyAlignment="1">
      <alignment horizontal="left" vertical="center" wrapText="1"/>
    </xf>
    <xf numFmtId="0" fontId="83" fillId="0" borderId="33" xfId="0" applyFont="1" applyBorder="1" applyAlignment="1">
      <alignment horizontal="left" vertical="center" wrapText="1"/>
    </xf>
    <xf numFmtId="0" fontId="0" fillId="0" borderId="0" xfId="0" applyBorder="1" applyAlignment="1">
      <alignment vertical="center" wrapText="1"/>
    </xf>
    <xf numFmtId="0" fontId="83" fillId="34" borderId="15" xfId="0" applyFont="1" applyFill="1" applyBorder="1" applyAlignment="1">
      <alignment horizontal="left" vertical="center" wrapText="1"/>
    </xf>
    <xf numFmtId="0" fontId="83" fillId="0" borderId="33" xfId="0" applyFont="1" applyFill="1" applyBorder="1" applyAlignment="1">
      <alignment horizontal="left" vertical="center" wrapText="1"/>
    </xf>
    <xf numFmtId="0" fontId="83" fillId="34" borderId="33" xfId="0" applyFont="1" applyFill="1" applyBorder="1" applyAlignment="1">
      <alignment horizontal="left" vertical="center" wrapText="1"/>
    </xf>
    <xf numFmtId="0" fontId="83" fillId="34" borderId="33" xfId="0" applyFont="1" applyFill="1" applyBorder="1" applyAlignment="1">
      <alignment vertical="center" wrapText="1"/>
    </xf>
    <xf numFmtId="0" fontId="83" fillId="34" borderId="0" xfId="0" applyFont="1" applyFill="1" applyBorder="1" applyAlignment="1">
      <alignment vertical="center" wrapText="1"/>
    </xf>
    <xf numFmtId="182" fontId="1" fillId="0" borderId="39" xfId="0" applyNumberFormat="1" applyFont="1" applyBorder="1" applyAlignment="1">
      <alignment horizontal="right" vertical="center"/>
    </xf>
    <xf numFmtId="182" fontId="1" fillId="0" borderId="39" xfId="0" applyNumberFormat="1" applyFont="1" applyBorder="1" applyAlignment="1">
      <alignment vertical="center"/>
    </xf>
    <xf numFmtId="182" fontId="1" fillId="0" borderId="39" xfId="0" applyNumberFormat="1" applyFont="1" applyBorder="1" applyAlignment="1">
      <alignment horizontal="right" vertical="top"/>
    </xf>
    <xf numFmtId="0" fontId="83" fillId="0" borderId="15" xfId="0" applyFont="1" applyBorder="1" applyAlignment="1">
      <alignment horizontal="left" vertical="center" wrapText="1"/>
    </xf>
    <xf numFmtId="0" fontId="4" fillId="0" borderId="23" xfId="0" applyFont="1"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83" fillId="0" borderId="40" xfId="0" applyFont="1" applyBorder="1" applyAlignment="1">
      <alignment vertical="center" wrapText="1"/>
    </xf>
    <xf numFmtId="0" fontId="86" fillId="0" borderId="38" xfId="0" applyFont="1" applyBorder="1" applyAlignment="1">
      <alignment vertical="center" wrapText="1"/>
    </xf>
    <xf numFmtId="0" fontId="83" fillId="0" borderId="33" xfId="0" applyFont="1" applyBorder="1" applyAlignment="1">
      <alignment horizontal="left" vertical="center" wrapText="1"/>
    </xf>
    <xf numFmtId="0" fontId="0" fillId="0" borderId="41" xfId="0" applyBorder="1" applyAlignment="1">
      <alignment horizontal="left" vertical="center" wrapText="1"/>
    </xf>
    <xf numFmtId="0" fontId="87" fillId="0" borderId="40" xfId="0" applyFont="1" applyBorder="1" applyAlignment="1">
      <alignment vertical="top" wrapText="1"/>
    </xf>
    <xf numFmtId="0" fontId="87" fillId="0" borderId="28" xfId="0" applyFont="1" applyBorder="1" applyAlignment="1">
      <alignment vertical="top" wrapText="1"/>
    </xf>
    <xf numFmtId="0" fontId="87" fillId="0" borderId="30" xfId="0" applyFont="1" applyBorder="1" applyAlignment="1">
      <alignment vertical="top" wrapText="1"/>
    </xf>
    <xf numFmtId="0" fontId="87" fillId="0" borderId="42" xfId="0" applyFont="1"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83" fillId="0" borderId="15" xfId="0" applyFont="1" applyBorder="1" applyAlignment="1">
      <alignment horizontal="left" vertical="center" wrapText="1"/>
    </xf>
    <xf numFmtId="0" fontId="0" fillId="0" borderId="45" xfId="0" applyBorder="1" applyAlignment="1">
      <alignment horizontal="left" vertical="center" wrapText="1"/>
    </xf>
    <xf numFmtId="0" fontId="83" fillId="0" borderId="33" xfId="0" applyFont="1" applyBorder="1" applyAlignment="1">
      <alignment horizontal="left" vertical="top" wrapText="1"/>
    </xf>
    <xf numFmtId="0" fontId="0" fillId="0" borderId="41" xfId="0" applyBorder="1" applyAlignment="1">
      <alignment horizontal="left" vertical="top" wrapText="1"/>
    </xf>
    <xf numFmtId="0" fontId="83" fillId="0" borderId="17" xfId="0" applyFont="1" applyBorder="1" applyAlignment="1">
      <alignment vertical="center" wrapText="1"/>
    </xf>
    <xf numFmtId="0" fontId="86" fillId="0" borderId="46" xfId="0" applyFont="1" applyBorder="1" applyAlignment="1">
      <alignment vertical="center" wrapText="1"/>
    </xf>
    <xf numFmtId="0" fontId="12" fillId="0" borderId="15" xfId="0" applyFont="1" applyBorder="1" applyAlignment="1">
      <alignment horizontal="left" vertical="center" wrapText="1"/>
    </xf>
    <xf numFmtId="0" fontId="86" fillId="0" borderId="45" xfId="0" applyFont="1" applyBorder="1" applyAlignment="1">
      <alignment horizontal="left" vertical="center" wrapText="1"/>
    </xf>
    <xf numFmtId="0" fontId="87" fillId="36" borderId="15" xfId="0" applyFont="1" applyFill="1" applyBorder="1" applyAlignment="1">
      <alignment horizontal="center" vertical="center"/>
    </xf>
    <xf numFmtId="0" fontId="86" fillId="0" borderId="15" xfId="0" applyFont="1" applyBorder="1" applyAlignment="1">
      <alignment vertical="center"/>
    </xf>
    <xf numFmtId="0" fontId="7" fillId="0" borderId="15" xfId="0" applyFont="1" applyBorder="1" applyAlignment="1">
      <alignment vertical="center" wrapText="1"/>
    </xf>
    <xf numFmtId="0" fontId="0" fillId="0" borderId="15" xfId="0" applyBorder="1" applyAlignment="1">
      <alignment vertical="center" wrapText="1"/>
    </xf>
    <xf numFmtId="0" fontId="7" fillId="0" borderId="23" xfId="0" applyFont="1" applyFill="1" applyBorder="1" applyAlignment="1">
      <alignment horizontal="left" vertical="center"/>
    </xf>
    <xf numFmtId="0" fontId="7" fillId="0" borderId="0" xfId="0" applyFont="1" applyFill="1" applyBorder="1" applyAlignment="1">
      <alignment horizontal="left" vertical="center"/>
    </xf>
    <xf numFmtId="0" fontId="7" fillId="0" borderId="36" xfId="0" applyFont="1" applyFill="1" applyBorder="1" applyAlignment="1">
      <alignment horizontal="left" vertical="center"/>
    </xf>
    <xf numFmtId="0" fontId="7" fillId="0" borderId="23" xfId="0" applyFont="1" applyBorder="1" applyAlignment="1">
      <alignment vertical="center" wrapText="1"/>
    </xf>
    <xf numFmtId="0" fontId="12" fillId="0" borderId="0" xfId="0" applyFont="1" applyBorder="1" applyAlignment="1">
      <alignment vertical="center" wrapText="1"/>
    </xf>
    <xf numFmtId="0" fontId="12" fillId="0" borderId="36" xfId="0" applyFont="1" applyBorder="1" applyAlignment="1">
      <alignment vertical="center" wrapText="1"/>
    </xf>
    <xf numFmtId="0" fontId="83" fillId="0" borderId="41" xfId="0" applyFont="1" applyBorder="1" applyAlignment="1">
      <alignment horizontal="left" vertical="center" wrapText="1"/>
    </xf>
    <xf numFmtId="0" fontId="14" fillId="33" borderId="24"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85" fillId="34" borderId="33" xfId="0" applyFont="1" applyFill="1" applyBorder="1" applyAlignment="1">
      <alignment horizontal="left" vertical="top"/>
    </xf>
    <xf numFmtId="0" fontId="86" fillId="0" borderId="41" xfId="0" applyFont="1" applyBorder="1" applyAlignment="1">
      <alignment horizontal="left" vertical="top"/>
    </xf>
    <xf numFmtId="0" fontId="83" fillId="0" borderId="15" xfId="0" applyFont="1" applyBorder="1" applyAlignment="1">
      <alignment vertical="center" wrapText="1"/>
    </xf>
    <xf numFmtId="0" fontId="86" fillId="0" borderId="45" xfId="0" applyFont="1" applyBorder="1" applyAlignment="1">
      <alignment vertical="center" wrapText="1"/>
    </xf>
    <xf numFmtId="0" fontId="14" fillId="34" borderId="24" xfId="0" applyFont="1" applyFill="1" applyBorder="1" applyAlignment="1">
      <alignment horizontal="left" vertical="center" wrapText="1"/>
    </xf>
    <xf numFmtId="0" fontId="0" fillId="0" borderId="15" xfId="0" applyBorder="1" applyAlignment="1">
      <alignment horizontal="left" vertical="center" wrapText="1"/>
    </xf>
    <xf numFmtId="0" fontId="12" fillId="0" borderId="47" xfId="0" applyFont="1" applyBorder="1" applyAlignment="1">
      <alignment horizontal="left" vertical="center" wrapText="1"/>
    </xf>
    <xf numFmtId="0" fontId="0" fillId="0" borderId="22" xfId="0" applyBorder="1" applyAlignment="1">
      <alignment horizontal="left" vertical="center" wrapText="1"/>
    </xf>
    <xf numFmtId="0" fontId="12" fillId="0" borderId="23" xfId="0" applyFont="1" applyBorder="1" applyAlignment="1">
      <alignment horizontal="left" vertical="center" wrapText="1"/>
    </xf>
    <xf numFmtId="0" fontId="12" fillId="0" borderId="0" xfId="0" applyFont="1" applyBorder="1" applyAlignment="1">
      <alignment horizontal="left" vertical="center" wrapText="1"/>
    </xf>
    <xf numFmtId="0" fontId="12" fillId="0" borderId="36" xfId="0" applyFont="1" applyBorder="1" applyAlignment="1">
      <alignment horizontal="left" vertical="center" wrapText="1"/>
    </xf>
    <xf numFmtId="0" fontId="88" fillId="0" borderId="34" xfId="0" applyFont="1" applyBorder="1" applyAlignment="1">
      <alignment vertical="center" wrapText="1"/>
    </xf>
    <xf numFmtId="0" fontId="88" fillId="0" borderId="46" xfId="0" applyFont="1" applyBorder="1" applyAlignment="1">
      <alignment vertical="center" wrapText="1"/>
    </xf>
    <xf numFmtId="0" fontId="83" fillId="0" borderId="48" xfId="0" applyFont="1" applyBorder="1" applyAlignment="1">
      <alignment horizontal="left" vertical="center" wrapText="1"/>
    </xf>
    <xf numFmtId="0" fontId="86" fillId="0" borderId="49" xfId="0" applyFont="1" applyBorder="1" applyAlignment="1">
      <alignment horizontal="left" vertical="center" wrapText="1"/>
    </xf>
    <xf numFmtId="0" fontId="14" fillId="0" borderId="50" xfId="0" applyFont="1" applyBorder="1" applyAlignment="1">
      <alignment vertical="center" wrapText="1"/>
    </xf>
    <xf numFmtId="0" fontId="14" fillId="0" borderId="51" xfId="0" applyFont="1" applyBorder="1" applyAlignment="1">
      <alignment vertical="center" wrapText="1"/>
    </xf>
    <xf numFmtId="0" fontId="83" fillId="0" borderId="40" xfId="0" applyFont="1" applyBorder="1" applyAlignment="1">
      <alignment horizontal="left" vertical="center" wrapText="1"/>
    </xf>
    <xf numFmtId="0" fontId="86" fillId="0" borderId="38" xfId="0" applyFont="1" applyBorder="1" applyAlignment="1">
      <alignment horizontal="left"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85" fillId="33" borderId="33" xfId="0" applyFont="1" applyFill="1" applyBorder="1" applyAlignment="1">
      <alignment horizontal="left" vertical="top"/>
    </xf>
    <xf numFmtId="0" fontId="14" fillId="0" borderId="24" xfId="0" applyFont="1" applyBorder="1" applyAlignment="1">
      <alignment vertical="center" wrapText="1"/>
    </xf>
    <xf numFmtId="0" fontId="2" fillId="0" borderId="15" xfId="0" applyFont="1" applyBorder="1" applyAlignment="1">
      <alignment vertical="center" wrapText="1"/>
    </xf>
    <xf numFmtId="0" fontId="84" fillId="0" borderId="33" xfId="0" applyFont="1" applyBorder="1" applyAlignment="1">
      <alignment vertical="center"/>
    </xf>
    <xf numFmtId="0" fontId="86" fillId="0" borderId="41" xfId="0" applyFont="1" applyBorder="1" applyAlignment="1">
      <alignment vertical="center"/>
    </xf>
    <xf numFmtId="0" fontId="85" fillId="34" borderId="40" xfId="0" applyFont="1" applyFill="1" applyBorder="1" applyAlignment="1">
      <alignment horizontal="left" vertical="top"/>
    </xf>
    <xf numFmtId="0" fontId="86" fillId="0" borderId="38" xfId="0" applyFont="1" applyBorder="1" applyAlignment="1">
      <alignment horizontal="left" vertical="top"/>
    </xf>
    <xf numFmtId="0" fontId="12" fillId="0" borderId="54" xfId="0" applyFont="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7" fillId="0" borderId="23" xfId="0" applyFont="1" applyBorder="1" applyAlignment="1">
      <alignment horizontal="left" vertical="center"/>
    </xf>
    <xf numFmtId="0" fontId="7" fillId="0" borderId="0" xfId="0" applyFont="1" applyBorder="1" applyAlignment="1">
      <alignment horizontal="left" vertical="center"/>
    </xf>
    <xf numFmtId="0" fontId="7" fillId="0" borderId="36" xfId="0" applyFont="1" applyBorder="1" applyAlignment="1">
      <alignment horizontal="left" vertical="center"/>
    </xf>
    <xf numFmtId="0" fontId="7" fillId="0" borderId="0" xfId="0" applyFont="1" applyBorder="1" applyAlignment="1">
      <alignment vertical="center" wrapText="1"/>
    </xf>
    <xf numFmtId="0" fontId="7" fillId="0" borderId="36" xfId="0" applyFont="1" applyBorder="1" applyAlignment="1">
      <alignment vertical="center" wrapText="1"/>
    </xf>
    <xf numFmtId="0" fontId="0" fillId="0" borderId="0" xfId="0" applyFont="1" applyBorder="1" applyAlignment="1">
      <alignment vertical="center" wrapText="1"/>
    </xf>
    <xf numFmtId="0" fontId="0" fillId="0" borderId="36"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2" fillId="0" borderId="23" xfId="0" applyFont="1" applyBorder="1" applyAlignment="1">
      <alignment horizontal="left" vertical="center"/>
    </xf>
    <xf numFmtId="0" fontId="0" fillId="0" borderId="0" xfId="0" applyBorder="1" applyAlignment="1">
      <alignment horizontal="left" vertical="center"/>
    </xf>
    <xf numFmtId="0" fontId="0" fillId="0" borderId="51" xfId="0" applyFont="1" applyBorder="1" applyAlignment="1">
      <alignment vertical="center" wrapText="1"/>
    </xf>
    <xf numFmtId="0" fontId="83" fillId="0" borderId="57" xfId="0" applyFont="1" applyBorder="1" applyAlignment="1">
      <alignment horizontal="center" vertical="center" wrapText="1"/>
    </xf>
    <xf numFmtId="0" fontId="86" fillId="0" borderId="58" xfId="0" applyFont="1" applyBorder="1" applyAlignment="1">
      <alignment horizontal="center" vertical="center" wrapText="1"/>
    </xf>
    <xf numFmtId="0" fontId="29" fillId="0" borderId="59"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vertical="center"/>
    </xf>
    <xf numFmtId="0" fontId="14" fillId="0" borderId="50" xfId="0" applyFont="1" applyBorder="1" applyAlignment="1">
      <alignment horizontal="center" vertical="center" wrapText="1"/>
    </xf>
    <xf numFmtId="0" fontId="2" fillId="0" borderId="51" xfId="0" applyFont="1" applyBorder="1" applyAlignment="1">
      <alignment horizontal="center" vertical="center"/>
    </xf>
    <xf numFmtId="0" fontId="16" fillId="0" borderId="0" xfId="0" applyFont="1" applyBorder="1" applyAlignment="1">
      <alignment vertical="center" wrapText="1"/>
    </xf>
    <xf numFmtId="0" fontId="16" fillId="0" borderId="36" xfId="0" applyFont="1" applyBorder="1" applyAlignment="1">
      <alignment vertical="center" wrapText="1"/>
    </xf>
    <xf numFmtId="0" fontId="89" fillId="0" borderId="57" xfId="0" applyFont="1" applyBorder="1" applyAlignment="1">
      <alignment horizontal="center" vertical="center" wrapText="1"/>
    </xf>
    <xf numFmtId="0" fontId="90" fillId="0" borderId="58" xfId="0" applyFont="1" applyBorder="1" applyAlignment="1">
      <alignment horizontal="center" vertical="center" wrapText="1"/>
    </xf>
    <xf numFmtId="0" fontId="0" fillId="0" borderId="36" xfId="0" applyBorder="1" applyAlignment="1">
      <alignment vertical="center"/>
    </xf>
    <xf numFmtId="0" fontId="22" fillId="0" borderId="0" xfId="0" applyFont="1" applyBorder="1" applyAlignment="1">
      <alignment vertical="center" wrapText="1"/>
    </xf>
    <xf numFmtId="0" fontId="22" fillId="0" borderId="36" xfId="0" applyFont="1" applyBorder="1" applyAlignment="1">
      <alignment vertical="center" wrapText="1"/>
    </xf>
    <xf numFmtId="0" fontId="3" fillId="0" borderId="23" xfId="0" applyFont="1" applyBorder="1" applyAlignment="1">
      <alignment horizontal="center" vertical="center"/>
    </xf>
    <xf numFmtId="0" fontId="0" fillId="0" borderId="0" xfId="0" applyBorder="1" applyAlignment="1">
      <alignment horizontal="center" vertical="center"/>
    </xf>
    <xf numFmtId="0" fontId="87" fillId="36" borderId="15" xfId="0" applyFont="1" applyFill="1" applyBorder="1" applyAlignment="1">
      <alignment horizontal="center" vertical="center" wrapText="1"/>
    </xf>
    <xf numFmtId="0" fontId="86" fillId="36" borderId="15" xfId="0" applyFont="1" applyFill="1" applyBorder="1" applyAlignment="1">
      <alignment horizontal="center" vertical="center"/>
    </xf>
    <xf numFmtId="0" fontId="15" fillId="0" borderId="23" xfId="0" applyFont="1" applyBorder="1" applyAlignment="1">
      <alignment horizontal="center" vertical="center"/>
    </xf>
    <xf numFmtId="0" fontId="14" fillId="33" borderId="62"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2" fillId="0" borderId="0" xfId="0" applyFont="1" applyBorder="1" applyAlignment="1">
      <alignment vertical="center"/>
    </xf>
    <xf numFmtId="0" fontId="12" fillId="0" borderId="36" xfId="0" applyFont="1" applyBorder="1" applyAlignment="1">
      <alignment vertical="center"/>
    </xf>
    <xf numFmtId="0" fontId="7" fillId="34" borderId="23" xfId="0" applyFont="1" applyFill="1" applyBorder="1" applyAlignment="1">
      <alignment horizontal="left" vertical="center" wrapText="1"/>
    </xf>
    <xf numFmtId="0" fontId="0" fillId="0" borderId="36" xfId="0" applyBorder="1" applyAlignment="1">
      <alignment horizontal="left" vertical="center"/>
    </xf>
    <xf numFmtId="0" fontId="83" fillId="0" borderId="11" xfId="0" applyFont="1" applyBorder="1" applyAlignment="1">
      <alignment horizontal="center" vertical="top"/>
    </xf>
    <xf numFmtId="0" fontId="83" fillId="0" borderId="37" xfId="0" applyFont="1" applyBorder="1" applyAlignment="1">
      <alignment horizontal="center" vertical="top"/>
    </xf>
    <xf numFmtId="0" fontId="12" fillId="0" borderId="15" xfId="0" applyFont="1" applyFill="1" applyBorder="1" applyAlignment="1">
      <alignment horizontal="left" vertical="center" wrapText="1"/>
    </xf>
    <xf numFmtId="0" fontId="0" fillId="0" borderId="45" xfId="0" applyFill="1" applyBorder="1" applyAlignment="1">
      <alignment horizontal="left" vertical="center" wrapText="1"/>
    </xf>
    <xf numFmtId="0" fontId="0" fillId="34" borderId="0" xfId="0" applyFill="1" applyBorder="1" applyAlignment="1">
      <alignment horizontal="left" vertical="center"/>
    </xf>
    <xf numFmtId="0" fontId="0" fillId="34" borderId="36" xfId="0" applyFill="1" applyBorder="1" applyAlignment="1">
      <alignment horizontal="left" vertical="center"/>
    </xf>
    <xf numFmtId="0" fontId="7" fillId="0" borderId="23" xfId="0" applyFont="1" applyFill="1" applyBorder="1" applyAlignment="1">
      <alignment horizontal="left" vertical="center" wrapText="1"/>
    </xf>
    <xf numFmtId="0" fontId="14" fillId="0" borderId="64" xfId="0" applyFont="1" applyBorder="1" applyAlignment="1">
      <alignment vertical="center" wrapText="1"/>
    </xf>
    <xf numFmtId="0" fontId="0" fillId="0" borderId="65" xfId="0" applyFont="1" applyBorder="1" applyAlignment="1">
      <alignment vertical="center" wrapText="1"/>
    </xf>
    <xf numFmtId="0" fontId="2" fillId="0" borderId="65" xfId="0" applyFont="1" applyBorder="1" applyAlignment="1">
      <alignment vertical="center" wrapText="1"/>
    </xf>
    <xf numFmtId="0" fontId="88" fillId="0" borderId="57" xfId="0" applyFont="1" applyBorder="1" applyAlignment="1">
      <alignment vertical="center" wrapText="1"/>
    </xf>
    <xf numFmtId="0" fontId="88" fillId="0" borderId="58" xfId="0" applyFont="1" applyBorder="1" applyAlignment="1">
      <alignment vertical="center" wrapText="1"/>
    </xf>
    <xf numFmtId="0" fontId="12" fillId="0" borderId="33" xfId="0" applyFont="1" applyBorder="1" applyAlignment="1">
      <alignment horizontal="left" vertical="center" wrapText="1"/>
    </xf>
    <xf numFmtId="0" fontId="12" fillId="0" borderId="40" xfId="0" applyFont="1" applyBorder="1" applyAlignment="1">
      <alignment horizontal="left" vertical="center" wrapText="1"/>
    </xf>
    <xf numFmtId="0" fontId="0" fillId="0" borderId="38" xfId="0" applyBorder="1" applyAlignment="1">
      <alignment horizontal="left" vertical="center" wrapText="1"/>
    </xf>
    <xf numFmtId="0" fontId="83" fillId="0" borderId="12" xfId="0" applyFont="1" applyFill="1" applyBorder="1" applyAlignment="1">
      <alignment vertical="center" wrapText="1"/>
    </xf>
    <xf numFmtId="0" fontId="0" fillId="0" borderId="58" xfId="0" applyBorder="1" applyAlignment="1">
      <alignment vertical="center" wrapText="1"/>
    </xf>
    <xf numFmtId="0" fontId="2" fillId="33" borderId="63" xfId="0" applyFont="1" applyFill="1" applyBorder="1" applyAlignment="1">
      <alignment horizontal="center" vertical="center" wrapText="1"/>
    </xf>
    <xf numFmtId="0" fontId="83" fillId="0" borderId="15" xfId="0" applyFont="1" applyBorder="1" applyAlignment="1">
      <alignment vertical="top" wrapText="1"/>
    </xf>
    <xf numFmtId="0" fontId="86" fillId="0" borderId="45" xfId="0" applyFont="1" applyBorder="1" applyAlignment="1">
      <alignment vertical="top" wrapText="1"/>
    </xf>
    <xf numFmtId="0" fontId="2" fillId="33" borderId="11" xfId="0" applyFont="1" applyFill="1" applyBorder="1" applyAlignment="1">
      <alignment horizontal="center" vertical="center" wrapText="1"/>
    </xf>
    <xf numFmtId="0" fontId="88" fillId="0" borderId="21" xfId="0" applyFont="1" applyBorder="1" applyAlignment="1">
      <alignment vertical="center" wrapText="1"/>
    </xf>
    <xf numFmtId="0" fontId="88" fillId="0" borderId="37" xfId="0" applyFont="1" applyBorder="1" applyAlignment="1">
      <alignment vertical="center" wrapText="1"/>
    </xf>
    <xf numFmtId="0" fontId="85" fillId="33" borderId="32" xfId="0" applyFont="1" applyFill="1" applyBorder="1" applyAlignment="1">
      <alignment horizontal="left" vertical="top"/>
    </xf>
    <xf numFmtId="0" fontId="86" fillId="0" borderId="66" xfId="0" applyFont="1" applyBorder="1" applyAlignment="1">
      <alignment horizontal="left" vertical="top"/>
    </xf>
    <xf numFmtId="0" fontId="83" fillId="34" borderId="15" xfId="0" applyFont="1" applyFill="1" applyBorder="1" applyAlignment="1">
      <alignment horizontal="left" vertical="center" wrapText="1"/>
    </xf>
    <xf numFmtId="0" fontId="86" fillId="34" borderId="45" xfId="0" applyFont="1" applyFill="1" applyBorder="1" applyAlignment="1">
      <alignment horizontal="left" vertical="center" wrapText="1"/>
    </xf>
    <xf numFmtId="0" fontId="83" fillId="34" borderId="33" xfId="0" applyFont="1" applyFill="1" applyBorder="1" applyAlignment="1">
      <alignment horizontal="left" vertical="center" wrapText="1"/>
    </xf>
    <xf numFmtId="0" fontId="86" fillId="34" borderId="41" xfId="0" applyFont="1" applyFill="1" applyBorder="1" applyAlignment="1">
      <alignment horizontal="left" vertical="center" wrapText="1"/>
    </xf>
    <xf numFmtId="0" fontId="12" fillId="0" borderId="12" xfId="0" applyFont="1" applyBorder="1" applyAlignment="1">
      <alignment vertical="center" wrapText="1"/>
    </xf>
    <xf numFmtId="0" fontId="83" fillId="0" borderId="15" xfId="0" applyFont="1" applyFill="1" applyBorder="1" applyAlignment="1">
      <alignment horizontal="left" vertical="center" wrapText="1"/>
    </xf>
    <xf numFmtId="0" fontId="86" fillId="0" borderId="45" xfId="0" applyFont="1" applyFill="1" applyBorder="1" applyAlignment="1">
      <alignment horizontal="left" vertical="center" wrapText="1"/>
    </xf>
    <xf numFmtId="0" fontId="12" fillId="0" borderId="17" xfId="0" applyFont="1" applyBorder="1" applyAlignment="1">
      <alignment vertical="center" wrapText="1"/>
    </xf>
    <xf numFmtId="0" fontId="0" fillId="0" borderId="46" xfId="0" applyFont="1" applyBorder="1" applyAlignment="1">
      <alignment vertical="center" wrapText="1"/>
    </xf>
    <xf numFmtId="0" fontId="83" fillId="34" borderId="17" xfId="0" applyFont="1" applyFill="1" applyBorder="1" applyAlignment="1">
      <alignment vertical="center" wrapText="1"/>
    </xf>
    <xf numFmtId="0" fontId="86" fillId="34" borderId="46" xfId="0" applyFont="1" applyFill="1" applyBorder="1" applyAlignment="1">
      <alignment vertical="center" wrapText="1"/>
    </xf>
    <xf numFmtId="0" fontId="0" fillId="0" borderId="45" xfId="0" applyFont="1" applyBorder="1" applyAlignment="1">
      <alignment horizontal="left" vertical="center" wrapText="1"/>
    </xf>
    <xf numFmtId="0" fontId="83" fillId="0" borderId="26" xfId="0" applyFont="1" applyBorder="1" applyAlignment="1">
      <alignment horizontal="left" vertical="center" wrapText="1"/>
    </xf>
    <xf numFmtId="0" fontId="0" fillId="0" borderId="67" xfId="0" applyBorder="1" applyAlignment="1">
      <alignment horizontal="left" vertical="center" wrapText="1"/>
    </xf>
    <xf numFmtId="0" fontId="83" fillId="0" borderId="17" xfId="0" applyFont="1" applyFill="1" applyBorder="1" applyAlignment="1">
      <alignment vertical="center" wrapText="1"/>
    </xf>
    <xf numFmtId="0" fontId="86" fillId="0" borderId="46" xfId="0" applyFont="1" applyFill="1" applyBorder="1" applyAlignment="1">
      <alignment vertical="center" wrapText="1"/>
    </xf>
    <xf numFmtId="0" fontId="12" fillId="0" borderId="12" xfId="0" applyFont="1" applyFill="1" applyBorder="1" applyAlignment="1">
      <alignment vertical="center" wrapText="1"/>
    </xf>
    <xf numFmtId="0" fontId="0" fillId="0" borderId="58" xfId="0" applyFont="1" applyBorder="1" applyAlignment="1">
      <alignment vertical="center" wrapText="1"/>
    </xf>
    <xf numFmtId="0" fontId="83" fillId="0" borderId="15" xfId="0" applyFont="1" applyFill="1" applyBorder="1" applyAlignment="1">
      <alignment vertical="center" wrapText="1"/>
    </xf>
    <xf numFmtId="0" fontId="86" fillId="0" borderId="45" xfId="0" applyFont="1" applyFill="1" applyBorder="1" applyAlignment="1">
      <alignment vertical="center" wrapText="1"/>
    </xf>
    <xf numFmtId="0" fontId="14" fillId="33" borderId="23" xfId="0" applyFont="1" applyFill="1" applyBorder="1" applyAlignment="1">
      <alignment horizontal="center" vertical="center" wrapText="1"/>
    </xf>
    <xf numFmtId="0" fontId="2" fillId="33" borderId="68" xfId="0" applyFont="1" applyFill="1" applyBorder="1" applyAlignment="1">
      <alignment horizontal="center" vertical="center" wrapText="1"/>
    </xf>
    <xf numFmtId="182" fontId="2" fillId="33" borderId="69" xfId="0" applyNumberFormat="1" applyFont="1" applyFill="1" applyBorder="1" applyAlignment="1">
      <alignment horizontal="right" vertical="center"/>
    </xf>
    <xf numFmtId="182" fontId="2" fillId="35" borderId="26" xfId="0" applyNumberFormat="1" applyFont="1" applyFill="1" applyBorder="1" applyAlignment="1">
      <alignment horizontal="right" vertical="center"/>
    </xf>
    <xf numFmtId="10" fontId="2" fillId="35" borderId="26" xfId="0" applyNumberFormat="1" applyFont="1" applyFill="1" applyBorder="1" applyAlignment="1">
      <alignment horizontal="right" vertical="center"/>
    </xf>
    <xf numFmtId="0" fontId="85" fillId="33" borderId="69" xfId="0" applyFont="1" applyFill="1" applyBorder="1" applyAlignment="1">
      <alignment horizontal="left" vertical="top"/>
    </xf>
    <xf numFmtId="49" fontId="12" fillId="0" borderId="70" xfId="0" applyNumberFormat="1" applyFont="1" applyBorder="1" applyAlignment="1">
      <alignment horizontal="center" vertical="center" wrapText="1"/>
    </xf>
    <xf numFmtId="0" fontId="83" fillId="34" borderId="43" xfId="0" applyFont="1" applyFill="1" applyBorder="1" applyAlignment="1">
      <alignment horizontal="left" vertical="center" wrapText="1"/>
    </xf>
    <xf numFmtId="0" fontId="83" fillId="0" borderId="0" xfId="0" applyFont="1" applyBorder="1" applyAlignment="1">
      <alignment vertical="center" wrapText="1"/>
    </xf>
    <xf numFmtId="0" fontId="86" fillId="0" borderId="36" xfId="0" applyFont="1" applyBorder="1" applyAlignment="1">
      <alignment vertical="center" wrapText="1"/>
    </xf>
    <xf numFmtId="0" fontId="14" fillId="0" borderId="15" xfId="0" applyFont="1" applyBorder="1" applyAlignment="1">
      <alignment vertical="center" wrapText="1"/>
    </xf>
    <xf numFmtId="0" fontId="1" fillId="0" borderId="15" xfId="0" applyFont="1" applyBorder="1" applyAlignment="1">
      <alignment vertical="center" wrapText="1"/>
    </xf>
    <xf numFmtId="0" fontId="88" fillId="0" borderId="15" xfId="0" applyFont="1" applyBorder="1" applyAlignment="1">
      <alignment vertical="center" wrapText="1"/>
    </xf>
    <xf numFmtId="0" fontId="83" fillId="0" borderId="32" xfId="0" applyFont="1" applyFill="1" applyBorder="1" applyAlignment="1">
      <alignment horizontal="left" vertical="center" wrapText="1"/>
    </xf>
    <xf numFmtId="0" fontId="83" fillId="0" borderId="71" xfId="0" applyFont="1" applyFill="1" applyBorder="1" applyAlignment="1">
      <alignment vertical="center" wrapText="1"/>
    </xf>
    <xf numFmtId="0" fontId="0" fillId="0" borderId="37" xfId="0" applyBorder="1" applyAlignment="1">
      <alignment vertical="center" wrapText="1"/>
    </xf>
    <xf numFmtId="49" fontId="12" fillId="0" borderId="15" xfId="0" applyNumberFormat="1" applyFont="1" applyBorder="1" applyAlignment="1">
      <alignment horizontal="center" vertical="center" wrapText="1"/>
    </xf>
    <xf numFmtId="0" fontId="86" fillId="0" borderId="15" xfId="0" applyFont="1" applyBorder="1" applyAlignment="1">
      <alignment horizontal="lef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3"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9"/>
  <sheetViews>
    <sheetView tabSelected="1" zoomScale="80" zoomScaleNormal="80" zoomScalePageLayoutView="0" workbookViewId="0" topLeftCell="A94">
      <selection activeCell="D96" sqref="D96"/>
    </sheetView>
  </sheetViews>
  <sheetFormatPr defaultColWidth="9.00390625" defaultRowHeight="16.5"/>
  <cols>
    <col min="1" max="1" width="15.625" style="0" customWidth="1"/>
    <col min="2" max="2" width="33.375" style="0" customWidth="1"/>
    <col min="3" max="4" width="21.75390625" style="0" customWidth="1"/>
    <col min="5" max="5" width="21.75390625" style="111" customWidth="1"/>
    <col min="6" max="8" width="21.75390625" style="0" customWidth="1"/>
    <col min="9" max="9" width="15.625" style="99" customWidth="1"/>
    <col min="10" max="10" width="8.875" style="131" customWidth="1"/>
    <col min="11" max="11" width="12.50390625" style="131" customWidth="1"/>
  </cols>
  <sheetData>
    <row r="1" spans="1:11" ht="25.5">
      <c r="A1" s="240" t="s">
        <v>115</v>
      </c>
      <c r="B1" s="241"/>
      <c r="C1" s="241"/>
      <c r="D1" s="241"/>
      <c r="E1" s="241"/>
      <c r="F1" s="241"/>
      <c r="G1" s="241"/>
      <c r="H1" s="241"/>
      <c r="I1" s="241"/>
      <c r="J1" s="241"/>
      <c r="K1" s="242"/>
    </row>
    <row r="2" spans="1:11" ht="25.5">
      <c r="A2" s="252" t="s">
        <v>9</v>
      </c>
      <c r="B2" s="253"/>
      <c r="C2" s="253"/>
      <c r="D2" s="253"/>
      <c r="E2" s="253"/>
      <c r="F2" s="253"/>
      <c r="G2" s="253"/>
      <c r="H2" s="253"/>
      <c r="I2" s="253"/>
      <c r="J2" s="253"/>
      <c r="K2" s="249"/>
    </row>
    <row r="3" spans="1:11" ht="19.5">
      <c r="A3" s="256" t="s">
        <v>212</v>
      </c>
      <c r="B3" s="253"/>
      <c r="C3" s="253"/>
      <c r="D3" s="253"/>
      <c r="E3" s="253"/>
      <c r="F3" s="253"/>
      <c r="G3" s="253"/>
      <c r="H3" s="253"/>
      <c r="I3" s="253"/>
      <c r="J3" s="253"/>
      <c r="K3" s="249"/>
    </row>
    <row r="4" spans="1:11" ht="30" customHeight="1">
      <c r="A4" s="161" t="s">
        <v>21</v>
      </c>
      <c r="B4" s="162"/>
      <c r="C4" s="162"/>
      <c r="D4" s="162"/>
      <c r="E4" s="162"/>
      <c r="F4" s="162"/>
      <c r="G4" s="162"/>
      <c r="H4" s="162"/>
      <c r="I4" s="162"/>
      <c r="J4" s="162"/>
      <c r="K4" s="163"/>
    </row>
    <row r="5" spans="1:11" ht="30" customHeight="1">
      <c r="A5" s="161" t="s">
        <v>181</v>
      </c>
      <c r="B5" s="162"/>
      <c r="C5" s="162"/>
      <c r="D5" s="162"/>
      <c r="E5" s="162"/>
      <c r="F5" s="162"/>
      <c r="G5" s="162"/>
      <c r="H5" s="162"/>
      <c r="I5" s="162"/>
      <c r="J5" s="162"/>
      <c r="K5" s="163"/>
    </row>
    <row r="6" spans="1:11" ht="30" customHeight="1">
      <c r="A6" s="161" t="s">
        <v>182</v>
      </c>
      <c r="B6" s="162"/>
      <c r="C6" s="162"/>
      <c r="D6" s="162"/>
      <c r="E6" s="162"/>
      <c r="F6" s="162"/>
      <c r="G6" s="162"/>
      <c r="H6" s="162"/>
      <c r="I6" s="162"/>
      <c r="J6" s="162"/>
      <c r="K6" s="163"/>
    </row>
    <row r="7" spans="1:11" ht="30" customHeight="1">
      <c r="A7" s="161" t="s">
        <v>211</v>
      </c>
      <c r="B7" s="162"/>
      <c r="C7" s="162"/>
      <c r="D7" s="162"/>
      <c r="E7" s="162"/>
      <c r="F7" s="162"/>
      <c r="G7" s="162"/>
      <c r="H7" s="162"/>
      <c r="I7" s="162"/>
      <c r="J7" s="162"/>
      <c r="K7" s="163"/>
    </row>
    <row r="8" spans="1:11" ht="30" customHeight="1">
      <c r="A8" s="161" t="s">
        <v>183</v>
      </c>
      <c r="B8" s="162"/>
      <c r="C8" s="162"/>
      <c r="D8" s="162"/>
      <c r="E8" s="162"/>
      <c r="F8" s="162"/>
      <c r="G8" s="162"/>
      <c r="H8" s="162"/>
      <c r="I8" s="162"/>
      <c r="J8" s="162"/>
      <c r="K8" s="163"/>
    </row>
    <row r="9" spans="1:11" ht="30" customHeight="1">
      <c r="A9" s="161" t="s">
        <v>254</v>
      </c>
      <c r="B9" s="162"/>
      <c r="C9" s="162"/>
      <c r="D9" s="162"/>
      <c r="E9" s="162"/>
      <c r="F9" s="162"/>
      <c r="G9" s="162"/>
      <c r="H9" s="162"/>
      <c r="I9" s="162"/>
      <c r="J9" s="162"/>
      <c r="K9" s="163"/>
    </row>
    <row r="10" spans="1:11" ht="11.25" customHeight="1">
      <c r="A10" s="132"/>
      <c r="B10" s="151"/>
      <c r="C10" s="151"/>
      <c r="D10" s="151"/>
      <c r="E10" s="151"/>
      <c r="F10" s="151"/>
      <c r="G10" s="151"/>
      <c r="H10" s="151"/>
      <c r="I10" s="151"/>
      <c r="J10" s="151"/>
      <c r="K10" s="133"/>
    </row>
    <row r="11" spans="1:11" ht="30" customHeight="1">
      <c r="A11" s="132"/>
      <c r="B11" s="254" t="s">
        <v>184</v>
      </c>
      <c r="C11" s="255"/>
      <c r="D11" s="182" t="s">
        <v>185</v>
      </c>
      <c r="E11" s="255"/>
      <c r="F11" s="182" t="s">
        <v>186</v>
      </c>
      <c r="G11" s="182" t="s">
        <v>187</v>
      </c>
      <c r="H11" s="183"/>
      <c r="I11" s="151"/>
      <c r="J11" s="151"/>
      <c r="K11" s="133"/>
    </row>
    <row r="12" spans="1:11" ht="30" customHeight="1">
      <c r="A12" s="132"/>
      <c r="B12" s="148" t="s">
        <v>188</v>
      </c>
      <c r="C12" s="148" t="s">
        <v>189</v>
      </c>
      <c r="D12" s="148" t="s">
        <v>188</v>
      </c>
      <c r="E12" s="148" t="s">
        <v>189</v>
      </c>
      <c r="F12" s="183"/>
      <c r="G12" s="183"/>
      <c r="H12" s="183"/>
      <c r="I12" s="151"/>
      <c r="J12" s="151"/>
      <c r="K12" s="133"/>
    </row>
    <row r="13" spans="1:11" ht="30" customHeight="1">
      <c r="A13" s="132"/>
      <c r="B13" s="134" t="s">
        <v>190</v>
      </c>
      <c r="C13" s="135">
        <v>850000000</v>
      </c>
      <c r="D13" s="134" t="s">
        <v>191</v>
      </c>
      <c r="E13" s="136">
        <v>50000000</v>
      </c>
      <c r="F13" s="137">
        <f>C13-E13</f>
        <v>800000000</v>
      </c>
      <c r="G13" s="168" t="s">
        <v>202</v>
      </c>
      <c r="H13" s="169"/>
      <c r="I13" s="151"/>
      <c r="J13" s="151"/>
      <c r="K13" s="133"/>
    </row>
    <row r="14" spans="1:11" ht="30" customHeight="1">
      <c r="A14" s="132"/>
      <c r="B14" s="134"/>
      <c r="C14" s="135"/>
      <c r="D14" s="134" t="s">
        <v>192</v>
      </c>
      <c r="E14" s="136">
        <v>30000000</v>
      </c>
      <c r="F14" s="137">
        <f>F13-E14</f>
        <v>770000000</v>
      </c>
      <c r="G14" s="170"/>
      <c r="H14" s="171"/>
      <c r="I14" s="151"/>
      <c r="J14" s="151"/>
      <c r="K14" s="133"/>
    </row>
    <row r="15" spans="1:11" ht="30" customHeight="1">
      <c r="A15" s="132"/>
      <c r="B15" s="134"/>
      <c r="C15" s="135"/>
      <c r="D15" s="134" t="s">
        <v>193</v>
      </c>
      <c r="E15" s="136">
        <v>20000000</v>
      </c>
      <c r="F15" s="137">
        <f aca="true" t="shared" si="0" ref="F15:F23">F14-E15</f>
        <v>750000000</v>
      </c>
      <c r="G15" s="170"/>
      <c r="H15" s="171"/>
      <c r="I15" s="151"/>
      <c r="J15" s="151"/>
      <c r="K15" s="133"/>
    </row>
    <row r="16" spans="1:11" ht="30" customHeight="1">
      <c r="A16" s="132"/>
      <c r="B16" s="134"/>
      <c r="C16" s="135"/>
      <c r="D16" s="134" t="s">
        <v>194</v>
      </c>
      <c r="E16" s="136">
        <v>50000000</v>
      </c>
      <c r="F16" s="137">
        <f t="shared" si="0"/>
        <v>700000000</v>
      </c>
      <c r="G16" s="170"/>
      <c r="H16" s="171"/>
      <c r="I16" s="151"/>
      <c r="J16" s="151"/>
      <c r="K16" s="133"/>
    </row>
    <row r="17" spans="1:11" ht="30" customHeight="1">
      <c r="A17" s="132"/>
      <c r="B17" s="134"/>
      <c r="C17" s="135"/>
      <c r="D17" s="134" t="s">
        <v>195</v>
      </c>
      <c r="E17" s="136">
        <v>60000000</v>
      </c>
      <c r="F17" s="137">
        <f t="shared" si="0"/>
        <v>640000000</v>
      </c>
      <c r="G17" s="170"/>
      <c r="H17" s="171"/>
      <c r="I17" s="151"/>
      <c r="J17" s="151"/>
      <c r="K17" s="133"/>
    </row>
    <row r="18" spans="1:11" ht="30" customHeight="1">
      <c r="A18" s="132"/>
      <c r="B18" s="134"/>
      <c r="C18" s="135"/>
      <c r="D18" s="134" t="s">
        <v>196</v>
      </c>
      <c r="E18" s="136">
        <v>30000000</v>
      </c>
      <c r="F18" s="137">
        <f t="shared" si="0"/>
        <v>610000000</v>
      </c>
      <c r="G18" s="170"/>
      <c r="H18" s="171"/>
      <c r="I18" s="151"/>
      <c r="J18" s="151"/>
      <c r="K18" s="133"/>
    </row>
    <row r="19" spans="1:11" ht="30" customHeight="1">
      <c r="A19" s="132"/>
      <c r="B19" s="134"/>
      <c r="C19" s="135"/>
      <c r="D19" s="134" t="s">
        <v>197</v>
      </c>
      <c r="E19" s="136">
        <v>60000000</v>
      </c>
      <c r="F19" s="137">
        <f t="shared" si="0"/>
        <v>550000000</v>
      </c>
      <c r="G19" s="170"/>
      <c r="H19" s="171"/>
      <c r="I19" s="151"/>
      <c r="J19" s="151"/>
      <c r="K19" s="133"/>
    </row>
    <row r="20" spans="1:11" ht="30" customHeight="1">
      <c r="A20" s="132"/>
      <c r="B20" s="134"/>
      <c r="C20" s="135"/>
      <c r="D20" s="134" t="s">
        <v>198</v>
      </c>
      <c r="E20" s="136">
        <v>40000000</v>
      </c>
      <c r="F20" s="137">
        <f t="shared" si="0"/>
        <v>510000000</v>
      </c>
      <c r="G20" s="170"/>
      <c r="H20" s="171"/>
      <c r="I20" s="151"/>
      <c r="J20" s="151"/>
      <c r="K20" s="133"/>
    </row>
    <row r="21" spans="1:11" ht="30" customHeight="1">
      <c r="A21" s="132"/>
      <c r="B21" s="134"/>
      <c r="C21" s="135"/>
      <c r="D21" s="134" t="s">
        <v>199</v>
      </c>
      <c r="E21" s="136">
        <v>70000000</v>
      </c>
      <c r="F21" s="137">
        <f t="shared" si="0"/>
        <v>440000000</v>
      </c>
      <c r="G21" s="170"/>
      <c r="H21" s="171"/>
      <c r="I21" s="151"/>
      <c r="J21" s="151"/>
      <c r="K21" s="133"/>
    </row>
    <row r="22" spans="1:11" ht="30" customHeight="1">
      <c r="A22" s="132"/>
      <c r="B22" s="134"/>
      <c r="C22" s="135"/>
      <c r="D22" s="134" t="s">
        <v>200</v>
      </c>
      <c r="E22" s="136">
        <v>70000000</v>
      </c>
      <c r="F22" s="137">
        <f t="shared" si="0"/>
        <v>370000000</v>
      </c>
      <c r="G22" s="170"/>
      <c r="H22" s="171"/>
      <c r="I22" s="151"/>
      <c r="J22" s="151"/>
      <c r="K22" s="133"/>
    </row>
    <row r="23" spans="1:11" ht="30" customHeight="1">
      <c r="A23" s="132"/>
      <c r="B23" s="134"/>
      <c r="C23" s="134"/>
      <c r="D23" s="134" t="s">
        <v>201</v>
      </c>
      <c r="E23" s="136">
        <v>70000000</v>
      </c>
      <c r="F23" s="137">
        <f t="shared" si="0"/>
        <v>300000000</v>
      </c>
      <c r="G23" s="170"/>
      <c r="H23" s="171"/>
      <c r="I23" s="151"/>
      <c r="J23" s="151"/>
      <c r="K23" s="133"/>
    </row>
    <row r="24" spans="1:11" ht="30" customHeight="1">
      <c r="A24" s="132"/>
      <c r="B24" s="134"/>
      <c r="C24" s="134"/>
      <c r="D24" s="134" t="s">
        <v>239</v>
      </c>
      <c r="E24" s="136">
        <v>70000000</v>
      </c>
      <c r="F24" s="137">
        <f>F23-E24</f>
        <v>230000000</v>
      </c>
      <c r="G24" s="172"/>
      <c r="H24" s="173"/>
      <c r="I24" s="151"/>
      <c r="J24" s="151"/>
      <c r="K24" s="133"/>
    </row>
    <row r="25" spans="1:11" ht="46.5" customHeight="1">
      <c r="A25" s="132"/>
      <c r="B25" s="184" t="s">
        <v>203</v>
      </c>
      <c r="C25" s="184"/>
      <c r="D25" s="184"/>
      <c r="E25" s="184"/>
      <c r="F25" s="184"/>
      <c r="G25" s="185"/>
      <c r="H25" s="185"/>
      <c r="I25" s="151"/>
      <c r="J25" s="151"/>
      <c r="K25" s="133"/>
    </row>
    <row r="26" spans="1:11" ht="19.5">
      <c r="A26" s="34" t="s">
        <v>240</v>
      </c>
      <c r="B26" s="3"/>
      <c r="C26" s="3"/>
      <c r="D26" s="3"/>
      <c r="E26" s="108"/>
      <c r="F26" s="3"/>
      <c r="G26" s="3"/>
      <c r="H26" s="3"/>
      <c r="I26" s="80"/>
      <c r="J26" s="117"/>
      <c r="K26" s="118"/>
    </row>
    <row r="27" spans="1:11" ht="19.5">
      <c r="A27" s="34" t="s">
        <v>204</v>
      </c>
      <c r="B27" s="3"/>
      <c r="C27" s="3"/>
      <c r="D27" s="3"/>
      <c r="E27" s="108"/>
      <c r="F27" s="3"/>
      <c r="G27" s="3"/>
      <c r="H27" s="3"/>
      <c r="I27" s="80"/>
      <c r="J27" s="117"/>
      <c r="K27" s="118"/>
    </row>
    <row r="28" spans="1:11" ht="19.5" customHeight="1">
      <c r="A28" s="161" t="s">
        <v>319</v>
      </c>
      <c r="B28" s="234"/>
      <c r="C28" s="234"/>
      <c r="D28" s="234"/>
      <c r="E28" s="234"/>
      <c r="F28" s="234"/>
      <c r="G28" s="234"/>
      <c r="H28" s="234"/>
      <c r="I28" s="234"/>
      <c r="J28" s="234"/>
      <c r="K28" s="249"/>
    </row>
    <row r="29" spans="1:11" ht="27" customHeight="1">
      <c r="A29" s="186" t="s">
        <v>241</v>
      </c>
      <c r="B29" s="187"/>
      <c r="C29" s="187"/>
      <c r="D29" s="187"/>
      <c r="E29" s="187"/>
      <c r="F29" s="187"/>
      <c r="G29" s="187"/>
      <c r="H29" s="187"/>
      <c r="I29" s="187"/>
      <c r="J29" s="187"/>
      <c r="K29" s="188"/>
    </row>
    <row r="30" spans="1:11" ht="27" customHeight="1">
      <c r="A30" s="186" t="s">
        <v>318</v>
      </c>
      <c r="B30" s="187"/>
      <c r="C30" s="187"/>
      <c r="D30" s="187"/>
      <c r="E30" s="187"/>
      <c r="F30" s="187"/>
      <c r="G30" s="187"/>
      <c r="H30" s="187"/>
      <c r="I30" s="187"/>
      <c r="J30" s="187"/>
      <c r="K30" s="188"/>
    </row>
    <row r="31" spans="1:11" ht="27" customHeight="1">
      <c r="A31" s="186" t="s">
        <v>317</v>
      </c>
      <c r="B31" s="187"/>
      <c r="C31" s="187"/>
      <c r="D31" s="187"/>
      <c r="E31" s="187"/>
      <c r="F31" s="187"/>
      <c r="G31" s="187"/>
      <c r="H31" s="187"/>
      <c r="I31" s="187"/>
      <c r="J31" s="187"/>
      <c r="K31" s="188"/>
    </row>
    <row r="32" spans="1:11" ht="27" customHeight="1">
      <c r="A32" s="269" t="s">
        <v>242</v>
      </c>
      <c r="B32" s="236"/>
      <c r="C32" s="236"/>
      <c r="D32" s="236"/>
      <c r="E32" s="236"/>
      <c r="F32" s="236"/>
      <c r="G32" s="236"/>
      <c r="H32" s="236"/>
      <c r="I32" s="236"/>
      <c r="J32" s="236"/>
      <c r="K32" s="262"/>
    </row>
    <row r="33" spans="1:11" ht="27" customHeight="1">
      <c r="A33" s="261" t="s">
        <v>243</v>
      </c>
      <c r="B33" s="267"/>
      <c r="C33" s="267"/>
      <c r="D33" s="267"/>
      <c r="E33" s="267"/>
      <c r="F33" s="267"/>
      <c r="G33" s="267"/>
      <c r="H33" s="267"/>
      <c r="I33" s="267"/>
      <c r="J33" s="267"/>
      <c r="K33" s="268"/>
    </row>
    <row r="34" spans="1:11" ht="27" customHeight="1">
      <c r="A34" s="261" t="s">
        <v>244</v>
      </c>
      <c r="B34" s="236"/>
      <c r="C34" s="236"/>
      <c r="D34" s="236"/>
      <c r="E34" s="236"/>
      <c r="F34" s="236"/>
      <c r="G34" s="236"/>
      <c r="H34" s="236"/>
      <c r="I34" s="236"/>
      <c r="J34" s="236"/>
      <c r="K34" s="262"/>
    </row>
    <row r="35" spans="1:11" ht="30" customHeight="1">
      <c r="A35" s="161" t="s">
        <v>116</v>
      </c>
      <c r="B35" s="234"/>
      <c r="C35" s="234"/>
      <c r="D35" s="234"/>
      <c r="E35" s="234"/>
      <c r="F35" s="234"/>
      <c r="G35" s="234"/>
      <c r="H35" s="234"/>
      <c r="I35" s="234"/>
      <c r="J35" s="234"/>
      <c r="K35" s="249"/>
    </row>
    <row r="36" spans="1:11" ht="31.5" customHeight="1">
      <c r="A36" s="161" t="s">
        <v>245</v>
      </c>
      <c r="B36" s="245"/>
      <c r="C36" s="245"/>
      <c r="D36" s="245"/>
      <c r="E36" s="245"/>
      <c r="F36" s="245"/>
      <c r="G36" s="245"/>
      <c r="H36" s="245"/>
      <c r="I36" s="245"/>
      <c r="J36" s="245"/>
      <c r="K36" s="246"/>
    </row>
    <row r="37" spans="1:11" ht="24" customHeight="1">
      <c r="A37" s="34" t="s">
        <v>205</v>
      </c>
      <c r="B37" s="3"/>
      <c r="C37" s="3"/>
      <c r="D37" s="3"/>
      <c r="E37" s="108"/>
      <c r="F37" s="3"/>
      <c r="G37" s="3"/>
      <c r="H37" s="3"/>
      <c r="I37" s="80"/>
      <c r="J37" s="117"/>
      <c r="K37" s="118"/>
    </row>
    <row r="38" spans="1:11" s="9" customFormat="1" ht="27" customHeight="1">
      <c r="A38" s="189" t="s">
        <v>215</v>
      </c>
      <c r="B38" s="259"/>
      <c r="C38" s="259"/>
      <c r="D38" s="259"/>
      <c r="E38" s="259"/>
      <c r="F38" s="259"/>
      <c r="G38" s="259"/>
      <c r="H38" s="259"/>
      <c r="I38" s="259"/>
      <c r="J38" s="259"/>
      <c r="K38" s="260"/>
    </row>
    <row r="39" spans="1:11" s="9" customFormat="1" ht="29.25" customHeight="1">
      <c r="A39" s="189" t="s">
        <v>213</v>
      </c>
      <c r="B39" s="190"/>
      <c r="C39" s="190"/>
      <c r="D39" s="190"/>
      <c r="E39" s="190"/>
      <c r="F39" s="190"/>
      <c r="G39" s="190"/>
      <c r="H39" s="190"/>
      <c r="I39" s="190"/>
      <c r="J39" s="190"/>
      <c r="K39" s="191"/>
    </row>
    <row r="40" spans="1:11" s="9" customFormat="1" ht="45" customHeight="1">
      <c r="A40" s="189" t="s">
        <v>231</v>
      </c>
      <c r="B40" s="231"/>
      <c r="C40" s="231"/>
      <c r="D40" s="231"/>
      <c r="E40" s="231"/>
      <c r="F40" s="231"/>
      <c r="G40" s="231"/>
      <c r="H40" s="231"/>
      <c r="I40" s="231"/>
      <c r="J40" s="231"/>
      <c r="K40" s="232"/>
    </row>
    <row r="41" spans="1:11" s="9" customFormat="1" ht="30" customHeight="1">
      <c r="A41" s="189" t="s">
        <v>22</v>
      </c>
      <c r="B41" s="231"/>
      <c r="C41" s="231"/>
      <c r="D41" s="231"/>
      <c r="E41" s="231"/>
      <c r="F41" s="231"/>
      <c r="G41" s="231"/>
      <c r="H41" s="231"/>
      <c r="I41" s="231"/>
      <c r="J41" s="231"/>
      <c r="K41" s="232"/>
    </row>
    <row r="42" spans="1:11" s="9" customFormat="1" ht="57" customHeight="1">
      <c r="A42" s="189" t="s">
        <v>23</v>
      </c>
      <c r="B42" s="250"/>
      <c r="C42" s="250"/>
      <c r="D42" s="250"/>
      <c r="E42" s="250"/>
      <c r="F42" s="250"/>
      <c r="G42" s="250"/>
      <c r="H42" s="250"/>
      <c r="I42" s="250"/>
      <c r="J42" s="250"/>
      <c r="K42" s="251"/>
    </row>
    <row r="43" spans="1:11" ht="19.5">
      <c r="A43" s="36" t="s">
        <v>206</v>
      </c>
      <c r="B43" s="5"/>
      <c r="C43" s="6"/>
      <c r="D43" s="7"/>
      <c r="E43" s="109"/>
      <c r="F43" s="7"/>
      <c r="G43" s="7"/>
      <c r="H43" s="7"/>
      <c r="I43" s="81"/>
      <c r="J43" s="263" t="s">
        <v>12</v>
      </c>
      <c r="K43" s="264"/>
    </row>
    <row r="44" spans="1:11" ht="50.25" customHeight="1">
      <c r="A44" s="243" t="s">
        <v>13</v>
      </c>
      <c r="B44" s="244"/>
      <c r="C44" s="13" t="s">
        <v>1</v>
      </c>
      <c r="D44" s="14" t="s">
        <v>58</v>
      </c>
      <c r="E44" s="112" t="s">
        <v>177</v>
      </c>
      <c r="F44" s="15" t="s">
        <v>59</v>
      </c>
      <c r="G44" s="15" t="s">
        <v>60</v>
      </c>
      <c r="H44" s="16" t="s">
        <v>61</v>
      </c>
      <c r="I44" s="82" t="s">
        <v>62</v>
      </c>
      <c r="J44" s="247" t="s">
        <v>214</v>
      </c>
      <c r="K44" s="248"/>
    </row>
    <row r="45" spans="1:11" ht="31.5" customHeight="1">
      <c r="A45" s="210" t="s">
        <v>14</v>
      </c>
      <c r="B45" s="237"/>
      <c r="C45" s="4"/>
      <c r="D45" s="10"/>
      <c r="E45" s="113"/>
      <c r="F45" s="11"/>
      <c r="G45" s="11"/>
      <c r="H45" s="12"/>
      <c r="I45" s="83"/>
      <c r="J45" s="238"/>
      <c r="K45" s="239"/>
    </row>
    <row r="46" spans="1:11" ht="31.5" customHeight="1">
      <c r="A46" s="270" t="s">
        <v>15</v>
      </c>
      <c r="B46" s="271"/>
      <c r="C46" s="17"/>
      <c r="D46" s="17"/>
      <c r="E46" s="110"/>
      <c r="F46" s="18"/>
      <c r="G46" s="18"/>
      <c r="H46" s="17"/>
      <c r="I46" s="84"/>
      <c r="J46" s="206"/>
      <c r="K46" s="207"/>
    </row>
    <row r="47" spans="1:11" ht="83.25" customHeight="1">
      <c r="A47" s="37" t="s">
        <v>25</v>
      </c>
      <c r="B47" s="153" t="s">
        <v>49</v>
      </c>
      <c r="C47" s="19">
        <v>11250000</v>
      </c>
      <c r="D47" s="19">
        <v>915785</v>
      </c>
      <c r="E47" s="19"/>
      <c r="F47" s="19"/>
      <c r="G47" s="19"/>
      <c r="H47" s="19">
        <f>SUM(D47:G47)</f>
        <v>915785</v>
      </c>
      <c r="I47" s="85">
        <f>H47/C47</f>
        <v>0.0814031111111111</v>
      </c>
      <c r="J47" s="166" t="s">
        <v>256</v>
      </c>
      <c r="K47" s="192"/>
    </row>
    <row r="48" spans="1:11" ht="60.75" customHeight="1">
      <c r="A48" s="37" t="s">
        <v>26</v>
      </c>
      <c r="B48" s="153" t="s">
        <v>50</v>
      </c>
      <c r="C48" s="19">
        <v>300000</v>
      </c>
      <c r="D48" s="19"/>
      <c r="E48" s="19"/>
      <c r="F48" s="19"/>
      <c r="G48" s="19"/>
      <c r="H48" s="19">
        <f aca="true" t="shared" si="1" ref="H48:H77">SUM(D48:G48)</f>
        <v>0</v>
      </c>
      <c r="I48" s="85">
        <f aca="true" t="shared" si="2" ref="I48:I74">H48/C48</f>
        <v>0</v>
      </c>
      <c r="J48" s="166" t="s">
        <v>258</v>
      </c>
      <c r="K48" s="192"/>
    </row>
    <row r="49" spans="1:11" ht="63" customHeight="1">
      <c r="A49" s="37" t="s">
        <v>27</v>
      </c>
      <c r="B49" s="149" t="s">
        <v>51</v>
      </c>
      <c r="C49" s="60">
        <v>432000</v>
      </c>
      <c r="D49" s="19"/>
      <c r="E49" s="19"/>
      <c r="F49" s="19"/>
      <c r="G49" s="19"/>
      <c r="H49" s="19">
        <f t="shared" si="1"/>
        <v>0</v>
      </c>
      <c r="I49" s="85">
        <f t="shared" si="2"/>
        <v>0</v>
      </c>
      <c r="J49" s="166" t="s">
        <v>257</v>
      </c>
      <c r="K49" s="192"/>
    </row>
    <row r="50" spans="1:11" ht="77.25" customHeight="1">
      <c r="A50" s="37" t="s">
        <v>28</v>
      </c>
      <c r="B50" s="154" t="s">
        <v>123</v>
      </c>
      <c r="C50" s="19">
        <v>10000000</v>
      </c>
      <c r="D50" s="19"/>
      <c r="E50" s="19"/>
      <c r="F50" s="19"/>
      <c r="G50" s="19"/>
      <c r="H50" s="19">
        <f t="shared" si="1"/>
        <v>0</v>
      </c>
      <c r="I50" s="85">
        <f t="shared" si="2"/>
        <v>0</v>
      </c>
      <c r="J50" s="166" t="s">
        <v>258</v>
      </c>
      <c r="K50" s="192"/>
    </row>
    <row r="51" spans="1:11" ht="82.5" customHeight="1">
      <c r="A51" s="37" t="s">
        <v>29</v>
      </c>
      <c r="B51" s="154" t="s">
        <v>174</v>
      </c>
      <c r="C51" s="19">
        <v>8075000</v>
      </c>
      <c r="D51" s="19">
        <v>879955</v>
      </c>
      <c r="E51" s="19"/>
      <c r="F51" s="19"/>
      <c r="G51" s="19"/>
      <c r="H51" s="19">
        <f t="shared" si="1"/>
        <v>879955</v>
      </c>
      <c r="I51" s="85">
        <f t="shared" si="2"/>
        <v>0.10897275541795666</v>
      </c>
      <c r="J51" s="166" t="s">
        <v>259</v>
      </c>
      <c r="K51" s="192"/>
    </row>
    <row r="52" spans="1:11" ht="93" customHeight="1">
      <c r="A52" s="37" t="s">
        <v>30</v>
      </c>
      <c r="B52" s="153" t="s">
        <v>52</v>
      </c>
      <c r="C52" s="19">
        <v>7879000</v>
      </c>
      <c r="D52" s="19"/>
      <c r="E52" s="19"/>
      <c r="F52" s="19"/>
      <c r="G52" s="19"/>
      <c r="H52" s="19">
        <f t="shared" si="1"/>
        <v>0</v>
      </c>
      <c r="I52" s="85">
        <f t="shared" si="2"/>
        <v>0</v>
      </c>
      <c r="J52" s="265" t="s">
        <v>260</v>
      </c>
      <c r="K52" s="266"/>
    </row>
    <row r="53" spans="1:11" ht="105" customHeight="1">
      <c r="A53" s="37" t="s">
        <v>31</v>
      </c>
      <c r="B53" s="142" t="s">
        <v>129</v>
      </c>
      <c r="C53" s="19">
        <v>1100000</v>
      </c>
      <c r="D53" s="19"/>
      <c r="E53" s="19"/>
      <c r="F53" s="19"/>
      <c r="G53" s="19"/>
      <c r="H53" s="19">
        <f t="shared" si="1"/>
        <v>0</v>
      </c>
      <c r="I53" s="85">
        <f t="shared" si="2"/>
        <v>0</v>
      </c>
      <c r="J53" s="166" t="s">
        <v>258</v>
      </c>
      <c r="K53" s="192"/>
    </row>
    <row r="54" spans="1:11" ht="60.75" customHeight="1">
      <c r="A54" s="37" t="s">
        <v>32</v>
      </c>
      <c r="B54" s="141" t="s">
        <v>216</v>
      </c>
      <c r="C54" s="19">
        <v>196000</v>
      </c>
      <c r="D54" s="19"/>
      <c r="E54" s="19"/>
      <c r="F54" s="19"/>
      <c r="G54" s="19"/>
      <c r="H54" s="19">
        <f t="shared" si="1"/>
        <v>0</v>
      </c>
      <c r="I54" s="85">
        <f t="shared" si="2"/>
        <v>0</v>
      </c>
      <c r="J54" s="275" t="s">
        <v>261</v>
      </c>
      <c r="K54" s="167"/>
    </row>
    <row r="55" spans="1:11" ht="93.75" customHeight="1">
      <c r="A55" s="37" t="s">
        <v>33</v>
      </c>
      <c r="B55" s="153" t="s">
        <v>131</v>
      </c>
      <c r="C55" s="19">
        <v>300000</v>
      </c>
      <c r="D55" s="19"/>
      <c r="E55" s="19"/>
      <c r="F55" s="19"/>
      <c r="G55" s="19"/>
      <c r="H55" s="19">
        <f t="shared" si="1"/>
        <v>0</v>
      </c>
      <c r="I55" s="85">
        <f t="shared" si="2"/>
        <v>0</v>
      </c>
      <c r="J55" s="166" t="s">
        <v>258</v>
      </c>
      <c r="K55" s="192"/>
    </row>
    <row r="56" spans="1:11" ht="99" customHeight="1">
      <c r="A56" s="37" t="s">
        <v>34</v>
      </c>
      <c r="B56" s="154" t="s">
        <v>217</v>
      </c>
      <c r="C56" s="19">
        <v>900000</v>
      </c>
      <c r="D56" s="19"/>
      <c r="E56" s="19"/>
      <c r="F56" s="19"/>
      <c r="G56" s="19"/>
      <c r="H56" s="19">
        <f t="shared" si="1"/>
        <v>0</v>
      </c>
      <c r="I56" s="85">
        <f t="shared" si="2"/>
        <v>0</v>
      </c>
      <c r="J56" s="174" t="s">
        <v>262</v>
      </c>
      <c r="K56" s="181"/>
    </row>
    <row r="57" spans="1:11" ht="69" customHeight="1">
      <c r="A57" s="37" t="s">
        <v>35</v>
      </c>
      <c r="B57" s="153" t="s">
        <v>53</v>
      </c>
      <c r="C57" s="19">
        <v>300000</v>
      </c>
      <c r="D57" s="19"/>
      <c r="E57" s="19"/>
      <c r="F57" s="19"/>
      <c r="G57" s="19"/>
      <c r="H57" s="19">
        <f t="shared" si="1"/>
        <v>0</v>
      </c>
      <c r="I57" s="85">
        <f t="shared" si="2"/>
        <v>0</v>
      </c>
      <c r="J57" s="174" t="s">
        <v>268</v>
      </c>
      <c r="K57" s="181"/>
    </row>
    <row r="58" spans="1:11" ht="87" customHeight="1">
      <c r="A58" s="37" t="s">
        <v>36</v>
      </c>
      <c r="B58" s="153" t="s">
        <v>124</v>
      </c>
      <c r="C58" s="19">
        <v>2300000</v>
      </c>
      <c r="D58" s="19"/>
      <c r="E58" s="19"/>
      <c r="F58" s="19"/>
      <c r="G58" s="19"/>
      <c r="H58" s="19">
        <f t="shared" si="1"/>
        <v>0</v>
      </c>
      <c r="I58" s="85">
        <f t="shared" si="2"/>
        <v>0</v>
      </c>
      <c r="J58" s="174" t="s">
        <v>255</v>
      </c>
      <c r="K58" s="181"/>
    </row>
    <row r="59" spans="1:11" ht="50.25" customHeight="1">
      <c r="A59" s="37" t="s">
        <v>37</v>
      </c>
      <c r="B59" s="153" t="s">
        <v>125</v>
      </c>
      <c r="C59" s="19">
        <v>3590000</v>
      </c>
      <c r="D59" s="19"/>
      <c r="E59" s="19"/>
      <c r="F59" s="19"/>
      <c r="G59" s="19"/>
      <c r="H59" s="19">
        <f t="shared" si="1"/>
        <v>0</v>
      </c>
      <c r="I59" s="85">
        <f t="shared" si="2"/>
        <v>0</v>
      </c>
      <c r="J59" s="166" t="s">
        <v>258</v>
      </c>
      <c r="K59" s="192"/>
    </row>
    <row r="60" spans="1:11" ht="94.5" customHeight="1">
      <c r="A60" s="37" t="s">
        <v>38</v>
      </c>
      <c r="B60" s="153" t="s">
        <v>130</v>
      </c>
      <c r="C60" s="19">
        <v>180000</v>
      </c>
      <c r="D60" s="19">
        <v>30912</v>
      </c>
      <c r="E60" s="19"/>
      <c r="F60" s="19"/>
      <c r="G60" s="19"/>
      <c r="H60" s="19">
        <f t="shared" si="1"/>
        <v>30912</v>
      </c>
      <c r="I60" s="85">
        <f t="shared" si="2"/>
        <v>0.17173333333333332</v>
      </c>
      <c r="J60" s="166" t="s">
        <v>263</v>
      </c>
      <c r="K60" s="192"/>
    </row>
    <row r="61" spans="1:11" ht="72" customHeight="1">
      <c r="A61" s="37" t="s">
        <v>39</v>
      </c>
      <c r="B61" s="154" t="s">
        <v>218</v>
      </c>
      <c r="C61" s="19">
        <v>300000</v>
      </c>
      <c r="D61" s="19"/>
      <c r="E61" s="19"/>
      <c r="F61" s="19"/>
      <c r="G61" s="19"/>
      <c r="H61" s="19">
        <f t="shared" si="1"/>
        <v>0</v>
      </c>
      <c r="I61" s="85">
        <f t="shared" si="2"/>
        <v>0</v>
      </c>
      <c r="J61" s="166" t="s">
        <v>258</v>
      </c>
      <c r="K61" s="192"/>
    </row>
    <row r="62" spans="1:11" ht="77.25" customHeight="1">
      <c r="A62" s="37" t="s">
        <v>40</v>
      </c>
      <c r="B62" s="153" t="s">
        <v>126</v>
      </c>
      <c r="C62" s="19">
        <v>1368000</v>
      </c>
      <c r="D62" s="19"/>
      <c r="E62" s="19"/>
      <c r="F62" s="19"/>
      <c r="G62" s="19"/>
      <c r="H62" s="19">
        <f t="shared" si="1"/>
        <v>0</v>
      </c>
      <c r="I62" s="85">
        <f t="shared" si="2"/>
        <v>0</v>
      </c>
      <c r="J62" s="166" t="s">
        <v>264</v>
      </c>
      <c r="K62" s="192"/>
    </row>
    <row r="63" spans="1:11" ht="62.25" customHeight="1">
      <c r="A63" s="37" t="s">
        <v>41</v>
      </c>
      <c r="B63" s="153" t="s">
        <v>127</v>
      </c>
      <c r="C63" s="19">
        <v>150000</v>
      </c>
      <c r="D63" s="19">
        <v>9000</v>
      </c>
      <c r="E63" s="19"/>
      <c r="F63" s="19"/>
      <c r="G63" s="19"/>
      <c r="H63" s="19">
        <f t="shared" si="1"/>
        <v>9000</v>
      </c>
      <c r="I63" s="85">
        <f t="shared" si="2"/>
        <v>0.06</v>
      </c>
      <c r="J63" s="166" t="s">
        <v>263</v>
      </c>
      <c r="K63" s="192"/>
    </row>
    <row r="64" spans="1:11" ht="118.5" customHeight="1">
      <c r="A64" s="37" t="s">
        <v>42</v>
      </c>
      <c r="B64" s="153" t="s">
        <v>54</v>
      </c>
      <c r="C64" s="19">
        <v>440000</v>
      </c>
      <c r="D64" s="19">
        <v>174000</v>
      </c>
      <c r="E64" s="19"/>
      <c r="F64" s="19"/>
      <c r="G64" s="19"/>
      <c r="H64" s="19">
        <f t="shared" si="1"/>
        <v>174000</v>
      </c>
      <c r="I64" s="85">
        <f t="shared" si="2"/>
        <v>0.39545454545454545</v>
      </c>
      <c r="J64" s="174"/>
      <c r="K64" s="181"/>
    </row>
    <row r="65" spans="1:11" ht="129" customHeight="1">
      <c r="A65" s="37" t="s">
        <v>43</v>
      </c>
      <c r="B65" s="154" t="s">
        <v>128</v>
      </c>
      <c r="C65" s="19">
        <v>200000</v>
      </c>
      <c r="D65" s="19">
        <v>22107</v>
      </c>
      <c r="E65" s="19"/>
      <c r="F65" s="19"/>
      <c r="G65" s="19"/>
      <c r="H65" s="19">
        <f t="shared" si="1"/>
        <v>22107</v>
      </c>
      <c r="I65" s="85">
        <f t="shared" si="2"/>
        <v>0.110535</v>
      </c>
      <c r="J65" s="174" t="s">
        <v>265</v>
      </c>
      <c r="K65" s="181"/>
    </row>
    <row r="66" spans="1:11" ht="87" customHeight="1">
      <c r="A66" s="37" t="s">
        <v>44</v>
      </c>
      <c r="B66" s="74" t="s">
        <v>132</v>
      </c>
      <c r="C66" s="79">
        <v>1000000</v>
      </c>
      <c r="D66" s="19"/>
      <c r="E66" s="19"/>
      <c r="F66" s="19"/>
      <c r="G66" s="19"/>
      <c r="H66" s="19">
        <f t="shared" si="1"/>
        <v>0</v>
      </c>
      <c r="I66" s="85">
        <f t="shared" si="2"/>
        <v>0</v>
      </c>
      <c r="J66" s="180" t="s">
        <v>288</v>
      </c>
      <c r="K66" s="175"/>
    </row>
    <row r="67" spans="1:11" ht="102" customHeight="1">
      <c r="A67" s="37" t="s">
        <v>45</v>
      </c>
      <c r="B67" s="73" t="s">
        <v>133</v>
      </c>
      <c r="C67" s="19">
        <v>4000000</v>
      </c>
      <c r="D67" s="19">
        <v>202455</v>
      </c>
      <c r="E67" s="19"/>
      <c r="F67" s="19"/>
      <c r="G67" s="19"/>
      <c r="H67" s="19">
        <f t="shared" si="1"/>
        <v>202455</v>
      </c>
      <c r="I67" s="85">
        <f t="shared" si="2"/>
        <v>0.05061375</v>
      </c>
      <c r="J67" s="180" t="s">
        <v>263</v>
      </c>
      <c r="K67" s="175"/>
    </row>
    <row r="68" spans="1:11" ht="54" customHeight="1">
      <c r="A68" s="37" t="s">
        <v>46</v>
      </c>
      <c r="B68" s="74" t="s">
        <v>55</v>
      </c>
      <c r="C68" s="19">
        <v>4300000</v>
      </c>
      <c r="D68" s="59">
        <v>506626</v>
      </c>
      <c r="E68" s="59"/>
      <c r="F68" s="59"/>
      <c r="G68" s="59"/>
      <c r="H68" s="19">
        <f t="shared" si="1"/>
        <v>506626</v>
      </c>
      <c r="I68" s="85">
        <f t="shared" si="2"/>
        <v>0.11782</v>
      </c>
      <c r="J68" s="180" t="s">
        <v>263</v>
      </c>
      <c r="K68" s="175"/>
    </row>
    <row r="69" spans="1:11" ht="97.5" customHeight="1">
      <c r="A69" s="37" t="s">
        <v>47</v>
      </c>
      <c r="B69" s="74" t="s">
        <v>138</v>
      </c>
      <c r="C69" s="19">
        <v>4010000</v>
      </c>
      <c r="D69" s="19"/>
      <c r="E69" s="19"/>
      <c r="F69" s="19"/>
      <c r="G69" s="19"/>
      <c r="H69" s="19">
        <f t="shared" si="1"/>
        <v>0</v>
      </c>
      <c r="I69" s="85">
        <f t="shared" si="2"/>
        <v>0</v>
      </c>
      <c r="J69" s="166" t="s">
        <v>258</v>
      </c>
      <c r="K69" s="192"/>
    </row>
    <row r="70" spans="1:11" ht="57" customHeight="1">
      <c r="A70" s="37" t="s">
        <v>48</v>
      </c>
      <c r="B70" s="74" t="s">
        <v>134</v>
      </c>
      <c r="C70" s="19">
        <v>900000</v>
      </c>
      <c r="D70" s="19"/>
      <c r="E70" s="19"/>
      <c r="F70" s="19"/>
      <c r="G70" s="19"/>
      <c r="H70" s="19">
        <f t="shared" si="1"/>
        <v>0</v>
      </c>
      <c r="I70" s="85">
        <f t="shared" si="2"/>
        <v>0</v>
      </c>
      <c r="J70" s="166" t="s">
        <v>258</v>
      </c>
      <c r="K70" s="192"/>
    </row>
    <row r="71" spans="1:11" ht="94.5" customHeight="1">
      <c r="A71" s="37" t="s">
        <v>121</v>
      </c>
      <c r="B71" s="74" t="s">
        <v>135</v>
      </c>
      <c r="C71" s="76">
        <v>800000</v>
      </c>
      <c r="D71" s="19">
        <v>47795</v>
      </c>
      <c r="E71" s="19"/>
      <c r="F71" s="19"/>
      <c r="G71" s="19"/>
      <c r="H71" s="19">
        <f t="shared" si="1"/>
        <v>47795</v>
      </c>
      <c r="I71" s="85">
        <f t="shared" si="2"/>
        <v>0.05974375</v>
      </c>
      <c r="J71" s="180" t="s">
        <v>263</v>
      </c>
      <c r="K71" s="175"/>
    </row>
    <row r="72" spans="1:11" ht="87.75" customHeight="1">
      <c r="A72" s="37" t="s">
        <v>122</v>
      </c>
      <c r="B72" s="73" t="s">
        <v>136</v>
      </c>
      <c r="C72" s="76">
        <v>1280000</v>
      </c>
      <c r="D72" s="19">
        <v>395906</v>
      </c>
      <c r="E72" s="19"/>
      <c r="F72" s="19"/>
      <c r="G72" s="19"/>
      <c r="H72" s="19">
        <f t="shared" si="1"/>
        <v>395906</v>
      </c>
      <c r="I72" s="85">
        <f t="shared" si="2"/>
        <v>0.3093015625</v>
      </c>
      <c r="J72" s="290"/>
      <c r="K72" s="291"/>
    </row>
    <row r="73" spans="1:11" ht="56.25" customHeight="1">
      <c r="A73" s="37" t="s">
        <v>137</v>
      </c>
      <c r="B73" s="73" t="s">
        <v>56</v>
      </c>
      <c r="C73" s="76">
        <v>100000</v>
      </c>
      <c r="D73" s="19"/>
      <c r="E73" s="19"/>
      <c r="F73" s="19"/>
      <c r="G73" s="19"/>
      <c r="H73" s="19">
        <f t="shared" si="1"/>
        <v>0</v>
      </c>
      <c r="I73" s="85">
        <f t="shared" si="2"/>
        <v>0</v>
      </c>
      <c r="J73" s="178" t="s">
        <v>287</v>
      </c>
      <c r="K73" s="179"/>
    </row>
    <row r="74" spans="1:11" ht="90" customHeight="1">
      <c r="A74" s="100" t="s">
        <v>139</v>
      </c>
      <c r="B74" s="73" t="s">
        <v>57</v>
      </c>
      <c r="C74" s="102">
        <v>140000</v>
      </c>
      <c r="D74" s="103"/>
      <c r="E74" s="103"/>
      <c r="F74" s="103"/>
      <c r="G74" s="103"/>
      <c r="H74" s="103">
        <f t="shared" si="1"/>
        <v>0</v>
      </c>
      <c r="I74" s="104">
        <f t="shared" si="2"/>
        <v>0</v>
      </c>
      <c r="J74" s="166" t="s">
        <v>258</v>
      </c>
      <c r="K74" s="192"/>
    </row>
    <row r="75" spans="1:11" ht="100.5" customHeight="1">
      <c r="A75" s="100" t="s">
        <v>173</v>
      </c>
      <c r="B75" s="101" t="s">
        <v>179</v>
      </c>
      <c r="C75" s="102">
        <v>35700000</v>
      </c>
      <c r="D75" s="103">
        <v>3074309</v>
      </c>
      <c r="E75" s="103"/>
      <c r="F75" s="103"/>
      <c r="G75" s="103"/>
      <c r="H75" s="103">
        <f t="shared" si="1"/>
        <v>3074309</v>
      </c>
      <c r="I75" s="104">
        <f>H75/C75</f>
        <v>0.08611509803921569</v>
      </c>
      <c r="J75" s="276" t="s">
        <v>289</v>
      </c>
      <c r="K75" s="277"/>
    </row>
    <row r="76" spans="1:11" ht="150" customHeight="1">
      <c r="A76" s="37" t="s">
        <v>234</v>
      </c>
      <c r="B76" s="73" t="s">
        <v>235</v>
      </c>
      <c r="C76" s="76">
        <v>2350000</v>
      </c>
      <c r="D76" s="19"/>
      <c r="E76" s="19"/>
      <c r="F76" s="19"/>
      <c r="G76" s="19"/>
      <c r="H76" s="103">
        <f t="shared" si="1"/>
        <v>0</v>
      </c>
      <c r="I76" s="104">
        <f>H76/C76</f>
        <v>0</v>
      </c>
      <c r="J76" s="176" t="s">
        <v>266</v>
      </c>
      <c r="K76" s="177"/>
    </row>
    <row r="77" spans="1:11" ht="93.75" customHeight="1">
      <c r="A77" s="37" t="s">
        <v>247</v>
      </c>
      <c r="B77" s="73" t="s">
        <v>251</v>
      </c>
      <c r="C77" s="76"/>
      <c r="D77" s="19">
        <v>120230</v>
      </c>
      <c r="E77" s="19"/>
      <c r="F77" s="19"/>
      <c r="G77" s="19"/>
      <c r="H77" s="103">
        <f t="shared" si="1"/>
        <v>120230</v>
      </c>
      <c r="I77" s="104"/>
      <c r="J77" s="166" t="s">
        <v>250</v>
      </c>
      <c r="K77" s="167"/>
    </row>
    <row r="78" spans="1:11" ht="31.5" customHeight="1">
      <c r="A78" s="257" t="s">
        <v>6</v>
      </c>
      <c r="B78" s="258"/>
      <c r="C78" s="20">
        <f>SUM(C47:C76)</f>
        <v>103840000</v>
      </c>
      <c r="D78" s="20">
        <f>SUM(D47:D77)</f>
        <v>6379080</v>
      </c>
      <c r="E78" s="20">
        <f>SUM(E47:E75)</f>
        <v>0</v>
      </c>
      <c r="F78" s="20">
        <f>SUM(F47:F75)</f>
        <v>0</v>
      </c>
      <c r="G78" s="20"/>
      <c r="H78" s="105">
        <f>SUM(H47:H77)</f>
        <v>6379080</v>
      </c>
      <c r="I78" s="106">
        <f>H78/C78</f>
        <v>0.061431818181818185</v>
      </c>
      <c r="J78" s="119"/>
      <c r="K78" s="120"/>
    </row>
    <row r="79" spans="1:11" ht="31.5" customHeight="1">
      <c r="A79" s="270" t="s">
        <v>16</v>
      </c>
      <c r="B79" s="272"/>
      <c r="C79" s="21"/>
      <c r="D79" s="21"/>
      <c r="E79" s="22"/>
      <c r="F79" s="23"/>
      <c r="G79" s="23"/>
      <c r="H79" s="24"/>
      <c r="I79" s="86"/>
      <c r="J79" s="273"/>
      <c r="K79" s="274"/>
    </row>
    <row r="80" spans="1:11" ht="46.5" customHeight="1">
      <c r="A80" s="37" t="s">
        <v>25</v>
      </c>
      <c r="B80" s="72" t="s">
        <v>140</v>
      </c>
      <c r="C80" s="75">
        <v>3500000</v>
      </c>
      <c r="D80" s="30">
        <v>114860</v>
      </c>
      <c r="E80" s="30"/>
      <c r="F80" s="30"/>
      <c r="G80" s="25"/>
      <c r="H80" s="30">
        <f>SUM(D80:G80)</f>
        <v>114860</v>
      </c>
      <c r="I80" s="87">
        <f>H80/C80</f>
        <v>0.03281714285714286</v>
      </c>
      <c r="J80" s="297" t="s">
        <v>267</v>
      </c>
      <c r="K80" s="298"/>
    </row>
    <row r="81" spans="1:11" ht="59.25" customHeight="1">
      <c r="A81" s="37" t="s">
        <v>26</v>
      </c>
      <c r="B81" s="72" t="s">
        <v>141</v>
      </c>
      <c r="C81" s="75">
        <v>5090000</v>
      </c>
      <c r="D81" s="30">
        <v>568999</v>
      </c>
      <c r="E81" s="30"/>
      <c r="F81" s="30"/>
      <c r="G81" s="25"/>
      <c r="H81" s="30">
        <f aca="true" t="shared" si="3" ref="H81:H88">SUM(D81:G81)</f>
        <v>568999</v>
      </c>
      <c r="I81" s="87">
        <f aca="true" t="shared" si="4" ref="I81:I88">H81/C81</f>
        <v>0.1117876227897839</v>
      </c>
      <c r="J81" s="166" t="s">
        <v>263</v>
      </c>
      <c r="K81" s="192"/>
    </row>
    <row r="82" spans="1:11" ht="125.25" customHeight="1">
      <c r="A82" s="37" t="s">
        <v>27</v>
      </c>
      <c r="B82" s="74" t="s">
        <v>142</v>
      </c>
      <c r="C82" s="75">
        <v>1000000</v>
      </c>
      <c r="D82" s="30"/>
      <c r="E82" s="30"/>
      <c r="F82" s="30"/>
      <c r="G82" s="25"/>
      <c r="H82" s="30">
        <f t="shared" si="3"/>
        <v>0</v>
      </c>
      <c r="I82" s="87">
        <f t="shared" si="4"/>
        <v>0</v>
      </c>
      <c r="J82" s="288" t="s">
        <v>269</v>
      </c>
      <c r="K82" s="289"/>
    </row>
    <row r="83" spans="1:11" ht="79.5" customHeight="1">
      <c r="A83" s="37" t="s">
        <v>28</v>
      </c>
      <c r="B83" s="72" t="s">
        <v>219</v>
      </c>
      <c r="C83" s="75">
        <v>1600000</v>
      </c>
      <c r="D83" s="30">
        <v>12755</v>
      </c>
      <c r="E83" s="19"/>
      <c r="F83" s="30"/>
      <c r="G83" s="25"/>
      <c r="H83" s="30">
        <f t="shared" si="3"/>
        <v>12755</v>
      </c>
      <c r="I83" s="87">
        <f>H83/C83</f>
        <v>0.007971875</v>
      </c>
      <c r="J83" s="166" t="s">
        <v>259</v>
      </c>
      <c r="K83" s="192"/>
    </row>
    <row r="84" spans="1:11" ht="69" customHeight="1">
      <c r="A84" s="37" t="s">
        <v>29</v>
      </c>
      <c r="B84" s="74" t="s">
        <v>143</v>
      </c>
      <c r="C84" s="75">
        <v>5702000</v>
      </c>
      <c r="D84" s="107">
        <v>2981515</v>
      </c>
      <c r="E84" s="65"/>
      <c r="F84" s="30"/>
      <c r="G84" s="25"/>
      <c r="H84" s="30">
        <f t="shared" si="3"/>
        <v>2981515</v>
      </c>
      <c r="I84" s="87">
        <f>H84/C84</f>
        <v>0.5228893370747106</v>
      </c>
      <c r="J84" s="174"/>
      <c r="K84" s="181"/>
    </row>
    <row r="85" spans="1:11" ht="54.75" customHeight="1">
      <c r="A85" s="37" t="s">
        <v>30</v>
      </c>
      <c r="B85" s="74" t="s">
        <v>144</v>
      </c>
      <c r="C85" s="75">
        <v>4300000</v>
      </c>
      <c r="D85" s="30">
        <v>603596</v>
      </c>
      <c r="E85" s="30"/>
      <c r="F85" s="30"/>
      <c r="G85" s="25"/>
      <c r="H85" s="30">
        <f t="shared" si="3"/>
        <v>603596</v>
      </c>
      <c r="I85" s="87">
        <f t="shared" si="4"/>
        <v>0.14037116279069767</v>
      </c>
      <c r="J85" s="180" t="s">
        <v>263</v>
      </c>
      <c r="K85" s="175"/>
    </row>
    <row r="86" spans="1:11" ht="56.25" customHeight="1">
      <c r="A86" s="37" t="s">
        <v>31</v>
      </c>
      <c r="B86" s="73" t="s">
        <v>147</v>
      </c>
      <c r="C86" s="76">
        <v>1680000</v>
      </c>
      <c r="D86" s="30"/>
      <c r="E86" s="30"/>
      <c r="F86" s="30"/>
      <c r="G86" s="25"/>
      <c r="H86" s="30">
        <f t="shared" si="3"/>
        <v>0</v>
      </c>
      <c r="I86" s="87">
        <f t="shared" si="4"/>
        <v>0</v>
      </c>
      <c r="J86" s="180" t="s">
        <v>258</v>
      </c>
      <c r="K86" s="175"/>
    </row>
    <row r="87" spans="1:11" ht="56.25" customHeight="1">
      <c r="A87" s="37" t="s">
        <v>32</v>
      </c>
      <c r="B87" s="74" t="s">
        <v>145</v>
      </c>
      <c r="C87" s="75">
        <v>2500000</v>
      </c>
      <c r="D87" s="30">
        <v>249422</v>
      </c>
      <c r="E87" s="30"/>
      <c r="F87" s="30"/>
      <c r="G87" s="25"/>
      <c r="H87" s="30">
        <f t="shared" si="3"/>
        <v>249422</v>
      </c>
      <c r="I87" s="87">
        <f t="shared" si="4"/>
        <v>0.0997688</v>
      </c>
      <c r="J87" s="180" t="s">
        <v>290</v>
      </c>
      <c r="K87" s="175"/>
    </row>
    <row r="88" spans="1:11" ht="51" customHeight="1">
      <c r="A88" s="37" t="s">
        <v>33</v>
      </c>
      <c r="B88" s="73" t="s">
        <v>146</v>
      </c>
      <c r="C88" s="76">
        <v>3600000</v>
      </c>
      <c r="D88" s="30">
        <v>200971</v>
      </c>
      <c r="E88" s="30"/>
      <c r="F88" s="30"/>
      <c r="G88" s="25"/>
      <c r="H88" s="30">
        <f t="shared" si="3"/>
        <v>200971</v>
      </c>
      <c r="I88" s="87">
        <f t="shared" si="4"/>
        <v>0.05582527777777778</v>
      </c>
      <c r="J88" s="180" t="s">
        <v>290</v>
      </c>
      <c r="K88" s="175"/>
    </row>
    <row r="89" spans="1:11" ht="31.5" customHeight="1">
      <c r="A89" s="257" t="s">
        <v>5</v>
      </c>
      <c r="B89" s="280"/>
      <c r="C89" s="31">
        <f>SUM(C80:C88)</f>
        <v>28972000</v>
      </c>
      <c r="D89" s="31">
        <f>SUM(D80:D88)</f>
        <v>4732118</v>
      </c>
      <c r="E89" s="31">
        <f>SUM(E80:E88)</f>
        <v>0</v>
      </c>
      <c r="F89" s="31">
        <f>SUM(F80:F88)</f>
        <v>0</v>
      </c>
      <c r="G89" s="31"/>
      <c r="H89" s="116">
        <f>SUM(D89:G89)</f>
        <v>4732118</v>
      </c>
      <c r="I89" s="88">
        <f>H89/C89</f>
        <v>0.1633341847300842</v>
      </c>
      <c r="J89" s="121"/>
      <c r="K89" s="122"/>
    </row>
    <row r="90" spans="1:11" ht="31.5" customHeight="1">
      <c r="A90" s="210" t="s">
        <v>17</v>
      </c>
      <c r="B90" s="272"/>
      <c r="C90" s="77"/>
      <c r="D90" s="26"/>
      <c r="E90" s="26"/>
      <c r="F90" s="27"/>
      <c r="G90" s="28"/>
      <c r="H90" s="29"/>
      <c r="I90" s="87"/>
      <c r="J90" s="273"/>
      <c r="K90" s="274"/>
    </row>
    <row r="91" spans="1:11" ht="87" customHeight="1">
      <c r="A91" s="37" t="s">
        <v>25</v>
      </c>
      <c r="B91" s="149" t="s">
        <v>232</v>
      </c>
      <c r="C91" s="30">
        <f>250000+135000</f>
        <v>385000</v>
      </c>
      <c r="D91" s="30"/>
      <c r="E91" s="30"/>
      <c r="F91" s="30"/>
      <c r="G91" s="25"/>
      <c r="H91" s="30">
        <f>SUM(D91:G91)</f>
        <v>0</v>
      </c>
      <c r="I91" s="87">
        <f>H91/C91</f>
        <v>0</v>
      </c>
      <c r="J91" s="174" t="s">
        <v>297</v>
      </c>
      <c r="K91" s="181"/>
    </row>
    <row r="92" spans="1:11" ht="46.5" customHeight="1">
      <c r="A92" s="37" t="s">
        <v>26</v>
      </c>
      <c r="B92" s="149" t="s">
        <v>63</v>
      </c>
      <c r="C92" s="30">
        <v>1611000</v>
      </c>
      <c r="D92" s="30"/>
      <c r="E92" s="30"/>
      <c r="F92" s="30"/>
      <c r="G92" s="25"/>
      <c r="H92" s="30">
        <f aca="true" t="shared" si="5" ref="H92:H115">SUM(D92:G92)</f>
        <v>0</v>
      </c>
      <c r="I92" s="87">
        <f aca="true" t="shared" si="6" ref="I92:I115">H92/C92</f>
        <v>0</v>
      </c>
      <c r="J92" s="178" t="s">
        <v>258</v>
      </c>
      <c r="K92" s="179"/>
    </row>
    <row r="93" spans="1:11" ht="46.5" customHeight="1">
      <c r="A93" s="37" t="s">
        <v>27</v>
      </c>
      <c r="B93" s="149" t="s">
        <v>148</v>
      </c>
      <c r="C93" s="30">
        <v>900000</v>
      </c>
      <c r="D93" s="30">
        <v>717750</v>
      </c>
      <c r="E93" s="30"/>
      <c r="F93" s="30"/>
      <c r="G93" s="25"/>
      <c r="H93" s="30">
        <f t="shared" si="5"/>
        <v>717750</v>
      </c>
      <c r="I93" s="87">
        <f t="shared" si="6"/>
        <v>0.7975</v>
      </c>
      <c r="J93" s="178"/>
      <c r="K93" s="179"/>
    </row>
    <row r="94" spans="1:11" ht="108" customHeight="1">
      <c r="A94" s="37" t="s">
        <v>28</v>
      </c>
      <c r="B94" s="149" t="s">
        <v>220</v>
      </c>
      <c r="C94" s="52">
        <v>3900000</v>
      </c>
      <c r="D94" s="30"/>
      <c r="E94" s="30"/>
      <c r="F94" s="30"/>
      <c r="G94" s="25"/>
      <c r="H94" s="30">
        <f t="shared" si="5"/>
        <v>0</v>
      </c>
      <c r="I94" s="87">
        <f t="shared" si="6"/>
        <v>0</v>
      </c>
      <c r="J94" s="302" t="s">
        <v>298</v>
      </c>
      <c r="K94" s="303"/>
    </row>
    <row r="95" spans="1:11" ht="75" customHeight="1">
      <c r="A95" s="324" t="s">
        <v>29</v>
      </c>
      <c r="B95" s="160" t="s">
        <v>233</v>
      </c>
      <c r="C95" s="57">
        <f>4670000+110000</f>
        <v>4780000</v>
      </c>
      <c r="D95" s="30"/>
      <c r="E95" s="30"/>
      <c r="F95" s="30"/>
      <c r="G95" s="25"/>
      <c r="H95" s="30">
        <f t="shared" si="5"/>
        <v>0</v>
      </c>
      <c r="I95" s="87">
        <f t="shared" si="6"/>
        <v>0</v>
      </c>
      <c r="J95" s="174" t="s">
        <v>299</v>
      </c>
      <c r="K95" s="325"/>
    </row>
    <row r="96" spans="1:11" ht="99" customHeight="1">
      <c r="A96" s="314" t="s">
        <v>30</v>
      </c>
      <c r="B96" s="321" t="s">
        <v>65</v>
      </c>
      <c r="C96" s="144">
        <v>1870000</v>
      </c>
      <c r="D96" s="144">
        <v>1870000</v>
      </c>
      <c r="E96" s="144"/>
      <c r="F96" s="144"/>
      <c r="G96" s="146"/>
      <c r="H96" s="144">
        <f t="shared" si="5"/>
        <v>1870000</v>
      </c>
      <c r="I96" s="89">
        <f t="shared" si="6"/>
        <v>1</v>
      </c>
      <c r="J96" s="322"/>
      <c r="K96" s="323"/>
    </row>
    <row r="97" spans="1:11" ht="94.5" customHeight="1">
      <c r="A97" s="37" t="s">
        <v>31</v>
      </c>
      <c r="B97" s="149" t="s">
        <v>149</v>
      </c>
      <c r="C97" s="30">
        <v>2000000</v>
      </c>
      <c r="D97" s="30"/>
      <c r="E97" s="30"/>
      <c r="F97" s="30"/>
      <c r="G97" s="25"/>
      <c r="H97" s="30">
        <f t="shared" si="5"/>
        <v>0</v>
      </c>
      <c r="I97" s="87">
        <f aca="true" t="shared" si="7" ref="I97:I102">H97/C96</f>
        <v>0</v>
      </c>
      <c r="J97" s="302" t="s">
        <v>295</v>
      </c>
      <c r="K97" s="303"/>
    </row>
    <row r="98" spans="1:11" ht="78" customHeight="1">
      <c r="A98" s="37" t="s">
        <v>32</v>
      </c>
      <c r="B98" s="149" t="s">
        <v>66</v>
      </c>
      <c r="C98" s="30">
        <f>15335000+12200000+7965000+10257000</f>
        <v>45757000</v>
      </c>
      <c r="D98" s="30">
        <v>877036</v>
      </c>
      <c r="E98" s="30"/>
      <c r="F98" s="30"/>
      <c r="G98" s="25"/>
      <c r="H98" s="30">
        <f t="shared" si="5"/>
        <v>877036</v>
      </c>
      <c r="I98" s="87">
        <f t="shared" si="7"/>
        <v>0.438518</v>
      </c>
      <c r="J98" s="178"/>
      <c r="K98" s="179"/>
    </row>
    <row r="99" spans="1:11" ht="81" customHeight="1">
      <c r="A99" s="37" t="s">
        <v>33</v>
      </c>
      <c r="B99" s="149" t="s">
        <v>67</v>
      </c>
      <c r="C99" s="30">
        <v>500000</v>
      </c>
      <c r="D99" s="30"/>
      <c r="E99" s="30"/>
      <c r="F99" s="30"/>
      <c r="G99" s="25"/>
      <c r="H99" s="30">
        <f t="shared" si="5"/>
        <v>0</v>
      </c>
      <c r="I99" s="87">
        <f t="shared" si="7"/>
        <v>0</v>
      </c>
      <c r="J99" s="297" t="s">
        <v>309</v>
      </c>
      <c r="K99" s="298"/>
    </row>
    <row r="100" spans="1:11" ht="75.75" customHeight="1">
      <c r="A100" s="37" t="s">
        <v>34</v>
      </c>
      <c r="B100" s="149" t="s">
        <v>64</v>
      </c>
      <c r="C100" s="52">
        <v>2000000</v>
      </c>
      <c r="D100" s="30"/>
      <c r="E100" s="30"/>
      <c r="F100" s="138"/>
      <c r="G100" s="25"/>
      <c r="H100" s="30">
        <f t="shared" si="5"/>
        <v>0</v>
      </c>
      <c r="I100" s="87">
        <f t="shared" si="7"/>
        <v>0</v>
      </c>
      <c r="J100" s="278" t="s">
        <v>305</v>
      </c>
      <c r="K100" s="279"/>
    </row>
    <row r="101" spans="1:11" ht="61.5" customHeight="1">
      <c r="A101" s="37" t="s">
        <v>35</v>
      </c>
      <c r="B101" s="147" t="s">
        <v>151</v>
      </c>
      <c r="C101" s="30">
        <v>2000000</v>
      </c>
      <c r="D101" s="30"/>
      <c r="E101" s="30"/>
      <c r="F101" s="30"/>
      <c r="G101" s="25"/>
      <c r="H101" s="30">
        <f t="shared" si="5"/>
        <v>0</v>
      </c>
      <c r="I101" s="87">
        <f t="shared" si="7"/>
        <v>0</v>
      </c>
      <c r="J101" s="278" t="s">
        <v>305</v>
      </c>
      <c r="K101" s="279"/>
    </row>
    <row r="102" spans="1:11" ht="63.75" customHeight="1">
      <c r="A102" s="37" t="s">
        <v>36</v>
      </c>
      <c r="B102" s="154" t="s">
        <v>221</v>
      </c>
      <c r="C102" s="143">
        <v>1162000</v>
      </c>
      <c r="D102" s="30">
        <v>475000</v>
      </c>
      <c r="E102" s="30"/>
      <c r="F102" s="30"/>
      <c r="G102" s="25"/>
      <c r="H102" s="30">
        <f t="shared" si="5"/>
        <v>475000</v>
      </c>
      <c r="I102" s="87">
        <f t="shared" si="7"/>
        <v>0.2375</v>
      </c>
      <c r="J102" s="304" t="s">
        <v>300</v>
      </c>
      <c r="K102" s="305"/>
    </row>
    <row r="103" spans="1:11" ht="125.25" customHeight="1">
      <c r="A103" s="37" t="s">
        <v>37</v>
      </c>
      <c r="B103" s="149" t="s">
        <v>150</v>
      </c>
      <c r="C103" s="30">
        <f>3300000-135000-110000</f>
        <v>3055000</v>
      </c>
      <c r="D103" s="30">
        <v>100000</v>
      </c>
      <c r="E103" s="30"/>
      <c r="F103" s="30"/>
      <c r="G103" s="25"/>
      <c r="H103" s="30">
        <f t="shared" si="5"/>
        <v>100000</v>
      </c>
      <c r="I103" s="87">
        <f t="shared" si="6"/>
        <v>0.03273322422258593</v>
      </c>
      <c r="J103" s="295" t="s">
        <v>301</v>
      </c>
      <c r="K103" s="296"/>
    </row>
    <row r="104" spans="1:11" ht="84" customHeight="1">
      <c r="A104" s="37" t="s">
        <v>38</v>
      </c>
      <c r="B104" s="154" t="s">
        <v>222</v>
      </c>
      <c r="C104" s="30">
        <v>950000</v>
      </c>
      <c r="D104" s="30"/>
      <c r="E104" s="30"/>
      <c r="F104" s="30"/>
      <c r="G104" s="25"/>
      <c r="H104" s="30"/>
      <c r="I104" s="87">
        <f t="shared" si="6"/>
        <v>0</v>
      </c>
      <c r="J104" s="292" t="s">
        <v>302</v>
      </c>
      <c r="K104" s="279"/>
    </row>
    <row r="105" spans="1:11" ht="84" customHeight="1">
      <c r="A105" s="37" t="s">
        <v>39</v>
      </c>
      <c r="B105" s="154" t="s">
        <v>223</v>
      </c>
      <c r="C105" s="30">
        <v>750000</v>
      </c>
      <c r="D105" s="30"/>
      <c r="E105" s="30"/>
      <c r="F105" s="30"/>
      <c r="G105" s="25"/>
      <c r="H105" s="30"/>
      <c r="I105" s="87">
        <f t="shared" si="6"/>
        <v>0</v>
      </c>
      <c r="J105" s="292" t="s">
        <v>302</v>
      </c>
      <c r="K105" s="279"/>
    </row>
    <row r="106" spans="1:11" ht="87.75" customHeight="1">
      <c r="A106" s="37" t="s">
        <v>40</v>
      </c>
      <c r="B106" s="149" t="s">
        <v>210</v>
      </c>
      <c r="C106" s="30">
        <v>132000</v>
      </c>
      <c r="D106" s="30">
        <v>27000</v>
      </c>
      <c r="E106" s="30"/>
      <c r="F106" s="30"/>
      <c r="G106" s="25"/>
      <c r="H106" s="30">
        <f t="shared" si="5"/>
        <v>27000</v>
      </c>
      <c r="I106" s="87">
        <f t="shared" si="6"/>
        <v>0.20454545454545456</v>
      </c>
      <c r="J106" s="178" t="s">
        <v>304</v>
      </c>
      <c r="K106" s="179"/>
    </row>
    <row r="107" spans="1:11" ht="62.25" customHeight="1">
      <c r="A107" s="37" t="s">
        <v>41</v>
      </c>
      <c r="B107" s="149" t="s">
        <v>152</v>
      </c>
      <c r="C107" s="30">
        <v>120000</v>
      </c>
      <c r="D107" s="30"/>
      <c r="E107" s="30"/>
      <c r="F107" s="30"/>
      <c r="G107" s="25"/>
      <c r="H107" s="30">
        <f t="shared" si="5"/>
        <v>0</v>
      </c>
      <c r="I107" s="87">
        <f t="shared" si="6"/>
        <v>0</v>
      </c>
      <c r="J107" s="178" t="s">
        <v>257</v>
      </c>
      <c r="K107" s="179"/>
    </row>
    <row r="108" spans="1:11" ht="64.5" customHeight="1">
      <c r="A108" s="37" t="s">
        <v>42</v>
      </c>
      <c r="B108" s="149" t="s">
        <v>68</v>
      </c>
      <c r="C108" s="30">
        <v>260000</v>
      </c>
      <c r="D108" s="30"/>
      <c r="E108" s="30"/>
      <c r="F108" s="30"/>
      <c r="G108" s="25"/>
      <c r="H108" s="30">
        <f t="shared" si="5"/>
        <v>0</v>
      </c>
      <c r="I108" s="87">
        <f t="shared" si="6"/>
        <v>0</v>
      </c>
      <c r="J108" s="178" t="s">
        <v>296</v>
      </c>
      <c r="K108" s="179"/>
    </row>
    <row r="109" spans="1:11" ht="88.5" customHeight="1">
      <c r="A109" s="37" t="s">
        <v>43</v>
      </c>
      <c r="B109" s="149" t="s">
        <v>153</v>
      </c>
      <c r="C109" s="30">
        <v>542000</v>
      </c>
      <c r="D109" s="30">
        <v>98300</v>
      </c>
      <c r="E109" s="30"/>
      <c r="F109" s="30"/>
      <c r="G109" s="25"/>
      <c r="H109" s="30">
        <f t="shared" si="5"/>
        <v>98300</v>
      </c>
      <c r="I109" s="87">
        <f t="shared" si="6"/>
        <v>0.18136531365313655</v>
      </c>
      <c r="J109" s="178" t="s">
        <v>294</v>
      </c>
      <c r="K109" s="179"/>
    </row>
    <row r="110" spans="1:11" ht="75.75" customHeight="1">
      <c r="A110" s="37" t="s">
        <v>44</v>
      </c>
      <c r="B110" s="152" t="s">
        <v>154</v>
      </c>
      <c r="C110" s="30">
        <v>250000</v>
      </c>
      <c r="D110" s="30">
        <v>1600</v>
      </c>
      <c r="E110" s="30"/>
      <c r="F110" s="30"/>
      <c r="G110" s="25"/>
      <c r="H110" s="30">
        <f t="shared" si="5"/>
        <v>1600</v>
      </c>
      <c r="I110" s="87">
        <f t="shared" si="6"/>
        <v>0.0064</v>
      </c>
      <c r="J110" s="178" t="s">
        <v>304</v>
      </c>
      <c r="K110" s="179"/>
    </row>
    <row r="111" spans="1:11" ht="80.25" customHeight="1">
      <c r="A111" s="37" t="s">
        <v>45</v>
      </c>
      <c r="B111" s="154" t="s">
        <v>209</v>
      </c>
      <c r="C111" s="57">
        <v>240000</v>
      </c>
      <c r="D111" s="30"/>
      <c r="E111" s="30"/>
      <c r="F111" s="30"/>
      <c r="G111" s="25"/>
      <c r="H111" s="30">
        <f t="shared" si="5"/>
        <v>0</v>
      </c>
      <c r="I111" s="87">
        <f t="shared" si="6"/>
        <v>0</v>
      </c>
      <c r="J111" s="278" t="s">
        <v>303</v>
      </c>
      <c r="K111" s="279"/>
    </row>
    <row r="112" spans="1:11" ht="102" customHeight="1">
      <c r="A112" s="37" t="s">
        <v>46</v>
      </c>
      <c r="B112" s="154" t="s">
        <v>224</v>
      </c>
      <c r="C112" s="75">
        <v>1560000</v>
      </c>
      <c r="D112" s="30"/>
      <c r="E112" s="30"/>
      <c r="F112" s="30"/>
      <c r="G112" s="25"/>
      <c r="H112" s="30">
        <f t="shared" si="5"/>
        <v>0</v>
      </c>
      <c r="I112" s="87">
        <f t="shared" si="6"/>
        <v>0</v>
      </c>
      <c r="J112" s="297" t="s">
        <v>258</v>
      </c>
      <c r="K112" s="298"/>
    </row>
    <row r="113" spans="1:11" ht="90" customHeight="1">
      <c r="A113" s="37" t="s">
        <v>47</v>
      </c>
      <c r="B113" s="73" t="s">
        <v>69</v>
      </c>
      <c r="C113" s="57">
        <v>1200000</v>
      </c>
      <c r="D113" s="30"/>
      <c r="E113" s="30"/>
      <c r="F113" s="30"/>
      <c r="G113" s="25"/>
      <c r="H113" s="30">
        <f t="shared" si="5"/>
        <v>0</v>
      </c>
      <c r="I113" s="87">
        <f t="shared" si="6"/>
        <v>0</v>
      </c>
      <c r="J113" s="180" t="s">
        <v>258</v>
      </c>
      <c r="K113" s="175"/>
    </row>
    <row r="114" spans="1:11" ht="114.75" customHeight="1">
      <c r="A114" s="37" t="s">
        <v>48</v>
      </c>
      <c r="B114" s="73" t="s">
        <v>180</v>
      </c>
      <c r="C114" s="57">
        <v>9500000</v>
      </c>
      <c r="D114" s="30">
        <v>929846</v>
      </c>
      <c r="E114" s="30"/>
      <c r="F114" s="30"/>
      <c r="G114" s="25"/>
      <c r="H114" s="30">
        <f t="shared" si="5"/>
        <v>929846</v>
      </c>
      <c r="I114" s="87">
        <f t="shared" si="6"/>
        <v>0.09787852631578947</v>
      </c>
      <c r="J114" s="275" t="s">
        <v>291</v>
      </c>
      <c r="K114" s="167"/>
    </row>
    <row r="115" spans="1:11" ht="24" customHeight="1">
      <c r="A115" s="308" t="s">
        <v>4</v>
      </c>
      <c r="B115" s="309"/>
      <c r="C115" s="310">
        <f>SUM(C91:C114)</f>
        <v>85424000</v>
      </c>
      <c r="D115" s="310">
        <f>SUM(D91:D114)</f>
        <v>5096532</v>
      </c>
      <c r="E115" s="310">
        <f>SUM(E91:E114)</f>
        <v>0</v>
      </c>
      <c r="F115" s="310">
        <f>SUM(F91:F114)</f>
        <v>0</v>
      </c>
      <c r="G115" s="310"/>
      <c r="H115" s="311">
        <f t="shared" si="5"/>
        <v>5096532</v>
      </c>
      <c r="I115" s="312">
        <f t="shared" si="6"/>
        <v>0.059661593931447834</v>
      </c>
      <c r="J115" s="313"/>
      <c r="K115" s="125"/>
    </row>
    <row r="116" spans="1:11" ht="35.25" customHeight="1">
      <c r="A116" s="318" t="s">
        <v>18</v>
      </c>
      <c r="B116" s="319"/>
      <c r="C116" s="25"/>
      <c r="D116" s="30"/>
      <c r="E116" s="25"/>
      <c r="F116" s="25"/>
      <c r="G116" s="25"/>
      <c r="H116" s="25"/>
      <c r="I116" s="87"/>
      <c r="J116" s="320"/>
      <c r="K116" s="320"/>
    </row>
    <row r="117" spans="1:11" ht="87" customHeight="1">
      <c r="A117" s="314" t="s">
        <v>25</v>
      </c>
      <c r="B117" s="315" t="s">
        <v>74</v>
      </c>
      <c r="C117" s="144">
        <v>320000</v>
      </c>
      <c r="D117" s="144"/>
      <c r="E117" s="65"/>
      <c r="F117" s="71"/>
      <c r="G117" s="55"/>
      <c r="H117" s="144">
        <f>SUM(D117:G117)</f>
        <v>0</v>
      </c>
      <c r="I117" s="89">
        <f>H117/C117</f>
        <v>0</v>
      </c>
      <c r="J117" s="316" t="s">
        <v>271</v>
      </c>
      <c r="K117" s="317"/>
    </row>
    <row r="118" spans="1:11" ht="54" customHeight="1">
      <c r="A118" s="37" t="s">
        <v>26</v>
      </c>
      <c r="B118" s="154" t="s">
        <v>155</v>
      </c>
      <c r="C118" s="30">
        <v>302000</v>
      </c>
      <c r="D118" s="30"/>
      <c r="E118" s="66"/>
      <c r="F118" s="30"/>
      <c r="G118" s="25"/>
      <c r="H118" s="30">
        <f aca="true" t="shared" si="8" ref="H118:H147">SUM(D118:G118)</f>
        <v>0</v>
      </c>
      <c r="I118" s="87">
        <f aca="true" t="shared" si="9" ref="I118:I145">H118/C118</f>
        <v>0</v>
      </c>
      <c r="J118" s="178" t="s">
        <v>272</v>
      </c>
      <c r="K118" s="179"/>
    </row>
    <row r="119" spans="1:11" ht="102.75" customHeight="1">
      <c r="A119" s="37" t="s">
        <v>27</v>
      </c>
      <c r="B119" s="154" t="s">
        <v>168</v>
      </c>
      <c r="C119" s="57">
        <v>22950000</v>
      </c>
      <c r="D119" s="30">
        <v>1494423</v>
      </c>
      <c r="E119" s="66"/>
      <c r="F119" s="30"/>
      <c r="G119" s="25"/>
      <c r="H119" s="30">
        <f t="shared" si="8"/>
        <v>1494423</v>
      </c>
      <c r="I119" s="87">
        <f t="shared" si="9"/>
        <v>0.06511647058823529</v>
      </c>
      <c r="J119" s="174" t="s">
        <v>263</v>
      </c>
      <c r="K119" s="181"/>
    </row>
    <row r="120" spans="1:11" ht="78.75" customHeight="1">
      <c r="A120" s="37" t="s">
        <v>28</v>
      </c>
      <c r="B120" s="154" t="s">
        <v>225</v>
      </c>
      <c r="C120" s="30">
        <v>4532000</v>
      </c>
      <c r="D120" s="30">
        <v>255521</v>
      </c>
      <c r="E120" s="66"/>
      <c r="F120" s="30"/>
      <c r="G120" s="25"/>
      <c r="H120" s="30">
        <f t="shared" si="8"/>
        <v>255521</v>
      </c>
      <c r="I120" s="87">
        <f t="shared" si="9"/>
        <v>0.0563815092674316</v>
      </c>
      <c r="J120" s="174" t="s">
        <v>263</v>
      </c>
      <c r="K120" s="181"/>
    </row>
    <row r="121" spans="1:11" ht="72" customHeight="1">
      <c r="A121" s="37" t="s">
        <v>29</v>
      </c>
      <c r="B121" s="154" t="s">
        <v>71</v>
      </c>
      <c r="C121" s="30">
        <v>4050000</v>
      </c>
      <c r="D121" s="30"/>
      <c r="E121" s="66"/>
      <c r="F121" s="30"/>
      <c r="G121" s="25"/>
      <c r="H121" s="30">
        <f t="shared" si="8"/>
        <v>0</v>
      </c>
      <c r="I121" s="87">
        <f t="shared" si="9"/>
        <v>0</v>
      </c>
      <c r="J121" s="178" t="s">
        <v>273</v>
      </c>
      <c r="K121" s="179"/>
    </row>
    <row r="122" spans="1:11" ht="72.75" customHeight="1">
      <c r="A122" s="37" t="s">
        <v>30</v>
      </c>
      <c r="B122" s="154" t="s">
        <v>72</v>
      </c>
      <c r="C122" s="30">
        <v>7372000</v>
      </c>
      <c r="D122" s="30">
        <v>354933</v>
      </c>
      <c r="E122" s="66"/>
      <c r="F122" s="30"/>
      <c r="G122" s="25"/>
      <c r="H122" s="30">
        <f t="shared" si="8"/>
        <v>354933</v>
      </c>
      <c r="I122" s="87">
        <f t="shared" si="9"/>
        <v>0.04814609332609875</v>
      </c>
      <c r="J122" s="174" t="s">
        <v>263</v>
      </c>
      <c r="K122" s="181"/>
    </row>
    <row r="123" spans="1:11" ht="91.5" customHeight="1">
      <c r="A123" s="37" t="s">
        <v>31</v>
      </c>
      <c r="B123" s="155" t="s">
        <v>157</v>
      </c>
      <c r="C123" s="30">
        <v>2000000</v>
      </c>
      <c r="D123" s="30">
        <v>55427</v>
      </c>
      <c r="E123" s="66"/>
      <c r="F123" s="30"/>
      <c r="G123" s="25"/>
      <c r="H123" s="30">
        <f t="shared" si="8"/>
        <v>55427</v>
      </c>
      <c r="I123" s="87">
        <f t="shared" si="9"/>
        <v>0.0277135</v>
      </c>
      <c r="J123" s="174" t="s">
        <v>263</v>
      </c>
      <c r="K123" s="181"/>
    </row>
    <row r="124" spans="1:11" ht="72.75" customHeight="1">
      <c r="A124" s="37" t="s">
        <v>32</v>
      </c>
      <c r="B124" s="78" t="s">
        <v>169</v>
      </c>
      <c r="C124" s="30">
        <v>3500000</v>
      </c>
      <c r="D124" s="30">
        <v>145276</v>
      </c>
      <c r="E124" s="66"/>
      <c r="F124" s="30"/>
      <c r="G124" s="25"/>
      <c r="H124" s="30">
        <f t="shared" si="8"/>
        <v>145276</v>
      </c>
      <c r="I124" s="87">
        <f t="shared" si="9"/>
        <v>0.04150742857142857</v>
      </c>
      <c r="J124" s="174" t="s">
        <v>263</v>
      </c>
      <c r="K124" s="181"/>
    </row>
    <row r="125" spans="1:11" ht="145.5" customHeight="1">
      <c r="A125" s="37" t="s">
        <v>33</v>
      </c>
      <c r="B125" s="154" t="s">
        <v>70</v>
      </c>
      <c r="C125" s="30">
        <f>9000000-110000-1405000</f>
        <v>7485000</v>
      </c>
      <c r="D125" s="30"/>
      <c r="E125" s="66"/>
      <c r="F125" s="30"/>
      <c r="G125" s="25"/>
      <c r="H125" s="30">
        <f t="shared" si="8"/>
        <v>0</v>
      </c>
      <c r="I125" s="87">
        <f t="shared" si="9"/>
        <v>0</v>
      </c>
      <c r="J125" s="208" t="s">
        <v>274</v>
      </c>
      <c r="K125" s="209"/>
    </row>
    <row r="126" spans="1:11" ht="76.5" customHeight="1">
      <c r="A126" s="37" t="s">
        <v>34</v>
      </c>
      <c r="B126" s="154" t="s">
        <v>77</v>
      </c>
      <c r="C126" s="30">
        <v>338000</v>
      </c>
      <c r="D126" s="30"/>
      <c r="E126" s="66"/>
      <c r="F126" s="30"/>
      <c r="G126" s="25"/>
      <c r="H126" s="30">
        <f t="shared" si="8"/>
        <v>0</v>
      </c>
      <c r="I126" s="87">
        <f t="shared" si="9"/>
        <v>0</v>
      </c>
      <c r="J126" s="178" t="s">
        <v>273</v>
      </c>
      <c r="K126" s="179"/>
    </row>
    <row r="127" spans="1:11" ht="81" customHeight="1">
      <c r="A127" s="37" t="s">
        <v>35</v>
      </c>
      <c r="B127" s="154" t="s">
        <v>78</v>
      </c>
      <c r="C127" s="30">
        <v>700000</v>
      </c>
      <c r="D127" s="30"/>
      <c r="E127" s="66"/>
      <c r="F127" s="30"/>
      <c r="G127" s="25"/>
      <c r="H127" s="30">
        <f t="shared" si="8"/>
        <v>0</v>
      </c>
      <c r="I127" s="87">
        <f t="shared" si="9"/>
        <v>0</v>
      </c>
      <c r="J127" s="178" t="s">
        <v>257</v>
      </c>
      <c r="K127" s="179"/>
    </row>
    <row r="128" spans="1:11" ht="74.25" customHeight="1">
      <c r="A128" s="37" t="s">
        <v>36</v>
      </c>
      <c r="B128" s="154" t="s">
        <v>79</v>
      </c>
      <c r="C128" s="30">
        <v>151000</v>
      </c>
      <c r="D128" s="30"/>
      <c r="E128" s="66"/>
      <c r="F128" s="30"/>
      <c r="G128" s="25"/>
      <c r="H128" s="30">
        <f t="shared" si="8"/>
        <v>0</v>
      </c>
      <c r="I128" s="87">
        <f t="shared" si="9"/>
        <v>0</v>
      </c>
      <c r="J128" s="178" t="s">
        <v>275</v>
      </c>
      <c r="K128" s="179"/>
    </row>
    <row r="129" spans="1:11" ht="96" customHeight="1">
      <c r="A129" s="37" t="s">
        <v>37</v>
      </c>
      <c r="B129" s="154" t="s">
        <v>80</v>
      </c>
      <c r="C129" s="30">
        <v>1200000</v>
      </c>
      <c r="D129" s="30">
        <v>24647</v>
      </c>
      <c r="E129" s="66"/>
      <c r="F129" s="30"/>
      <c r="G129" s="25"/>
      <c r="H129" s="30">
        <f t="shared" si="8"/>
        <v>24647</v>
      </c>
      <c r="I129" s="87">
        <f t="shared" si="9"/>
        <v>0.020539166666666667</v>
      </c>
      <c r="J129" s="178" t="s">
        <v>276</v>
      </c>
      <c r="K129" s="179"/>
    </row>
    <row r="130" spans="1:11" ht="87.75" customHeight="1">
      <c r="A130" s="37" t="s">
        <v>38</v>
      </c>
      <c r="B130" s="154" t="s">
        <v>81</v>
      </c>
      <c r="C130" s="30">
        <v>600000</v>
      </c>
      <c r="D130" s="30"/>
      <c r="E130" s="66"/>
      <c r="F130" s="30"/>
      <c r="G130" s="25"/>
      <c r="H130" s="30">
        <f t="shared" si="8"/>
        <v>0</v>
      </c>
      <c r="I130" s="87">
        <f t="shared" si="9"/>
        <v>0</v>
      </c>
      <c r="J130" s="208" t="s">
        <v>276</v>
      </c>
      <c r="K130" s="209"/>
    </row>
    <row r="131" spans="1:11" ht="100.5" customHeight="1">
      <c r="A131" s="37" t="s">
        <v>39</v>
      </c>
      <c r="B131" s="154" t="s">
        <v>170</v>
      </c>
      <c r="C131" s="30">
        <f>1000000-228000</f>
        <v>772000</v>
      </c>
      <c r="D131" s="30"/>
      <c r="E131" s="66"/>
      <c r="F131" s="30"/>
      <c r="G131" s="25"/>
      <c r="H131" s="30">
        <f t="shared" si="8"/>
        <v>0</v>
      </c>
      <c r="I131" s="87">
        <f t="shared" si="9"/>
        <v>0</v>
      </c>
      <c r="J131" s="212" t="s">
        <v>277</v>
      </c>
      <c r="K131" s="213"/>
    </row>
    <row r="132" spans="1:11" ht="100.5" customHeight="1">
      <c r="A132" s="37" t="s">
        <v>40</v>
      </c>
      <c r="B132" s="140" t="s">
        <v>175</v>
      </c>
      <c r="C132" s="30">
        <v>400000</v>
      </c>
      <c r="D132" s="30"/>
      <c r="E132" s="66"/>
      <c r="F132" s="30"/>
      <c r="G132" s="25"/>
      <c r="H132" s="30"/>
      <c r="I132" s="87">
        <f t="shared" si="9"/>
        <v>0</v>
      </c>
      <c r="J132" s="180" t="s">
        <v>270</v>
      </c>
      <c r="K132" s="299"/>
    </row>
    <row r="133" spans="1:11" ht="81" customHeight="1">
      <c r="A133" s="37" t="s">
        <v>41</v>
      </c>
      <c r="B133" s="152" t="s">
        <v>73</v>
      </c>
      <c r="C133" s="62">
        <v>2800000</v>
      </c>
      <c r="D133" s="30"/>
      <c r="E133" s="66"/>
      <c r="F133" s="30"/>
      <c r="G133" s="25"/>
      <c r="H133" s="30">
        <f t="shared" si="8"/>
        <v>0</v>
      </c>
      <c r="I133" s="87">
        <f t="shared" si="9"/>
        <v>0</v>
      </c>
      <c r="J133" s="306" t="s">
        <v>321</v>
      </c>
      <c r="K133" s="307"/>
    </row>
    <row r="134" spans="1:11" ht="71.25" customHeight="1">
      <c r="A134" s="37" t="s">
        <v>42</v>
      </c>
      <c r="B134" s="154" t="s">
        <v>75</v>
      </c>
      <c r="C134" s="30">
        <v>210000</v>
      </c>
      <c r="D134" s="30"/>
      <c r="E134" s="66"/>
      <c r="F134" s="30"/>
      <c r="G134" s="25"/>
      <c r="H134" s="30">
        <f t="shared" si="8"/>
        <v>0</v>
      </c>
      <c r="I134" s="87">
        <f t="shared" si="9"/>
        <v>0</v>
      </c>
      <c r="J134" s="178" t="s">
        <v>278</v>
      </c>
      <c r="K134" s="179"/>
    </row>
    <row r="135" spans="1:11" ht="75" customHeight="1">
      <c r="A135" s="37" t="s">
        <v>43</v>
      </c>
      <c r="B135" s="154" t="s">
        <v>76</v>
      </c>
      <c r="C135" s="30">
        <v>420000</v>
      </c>
      <c r="D135" s="30"/>
      <c r="E135" s="66"/>
      <c r="F135" s="30"/>
      <c r="G135" s="25"/>
      <c r="H135" s="30">
        <f t="shared" si="8"/>
        <v>0</v>
      </c>
      <c r="I135" s="87">
        <f t="shared" si="9"/>
        <v>0</v>
      </c>
      <c r="J135" s="178" t="s">
        <v>279</v>
      </c>
      <c r="K135" s="179"/>
    </row>
    <row r="136" spans="1:11" ht="121.5" customHeight="1">
      <c r="A136" s="37" t="s">
        <v>44</v>
      </c>
      <c r="B136" s="154" t="s">
        <v>227</v>
      </c>
      <c r="C136" s="30">
        <f>4500000-1100000</f>
        <v>3400000</v>
      </c>
      <c r="D136" s="30"/>
      <c r="E136" s="66"/>
      <c r="F136" s="30"/>
      <c r="G136" s="25"/>
      <c r="H136" s="30">
        <f t="shared" si="8"/>
        <v>0</v>
      </c>
      <c r="I136" s="87">
        <f t="shared" si="9"/>
        <v>0</v>
      </c>
      <c r="J136" s="208" t="s">
        <v>280</v>
      </c>
      <c r="K136" s="209"/>
    </row>
    <row r="137" spans="1:11" ht="70.5" customHeight="1">
      <c r="A137" s="37" t="s">
        <v>45</v>
      </c>
      <c r="B137" s="154" t="s">
        <v>226</v>
      </c>
      <c r="C137" s="30">
        <v>1200000</v>
      </c>
      <c r="D137" s="30"/>
      <c r="E137" s="66"/>
      <c r="F137" s="30"/>
      <c r="G137" s="25"/>
      <c r="H137" s="30">
        <f t="shared" si="8"/>
        <v>0</v>
      </c>
      <c r="I137" s="87">
        <f t="shared" si="9"/>
        <v>0</v>
      </c>
      <c r="J137" s="166" t="s">
        <v>258</v>
      </c>
      <c r="K137" s="192"/>
    </row>
    <row r="138" spans="1:11" ht="66" customHeight="1">
      <c r="A138" s="37" t="s">
        <v>46</v>
      </c>
      <c r="B138" s="154" t="s">
        <v>82</v>
      </c>
      <c r="C138" s="30">
        <v>3500000</v>
      </c>
      <c r="D138" s="30"/>
      <c r="E138" s="66"/>
      <c r="F138" s="66"/>
      <c r="G138" s="25"/>
      <c r="H138" s="30">
        <f t="shared" si="8"/>
        <v>0</v>
      </c>
      <c r="I138" s="87">
        <f t="shared" si="9"/>
        <v>0</v>
      </c>
      <c r="J138" s="166" t="s">
        <v>258</v>
      </c>
      <c r="K138" s="192"/>
    </row>
    <row r="139" spans="1:11" ht="102" customHeight="1">
      <c r="A139" s="37" t="s">
        <v>47</v>
      </c>
      <c r="B139" s="154" t="s">
        <v>156</v>
      </c>
      <c r="C139" s="30">
        <v>200000</v>
      </c>
      <c r="D139" s="30"/>
      <c r="E139" s="66"/>
      <c r="F139" s="66"/>
      <c r="G139" s="25"/>
      <c r="H139" s="30">
        <f t="shared" si="8"/>
        <v>0</v>
      </c>
      <c r="I139" s="87">
        <f t="shared" si="9"/>
        <v>0</v>
      </c>
      <c r="J139" s="178" t="s">
        <v>258</v>
      </c>
      <c r="K139" s="179"/>
    </row>
    <row r="140" spans="1:11" ht="102" customHeight="1">
      <c r="A140" s="37" t="s">
        <v>48</v>
      </c>
      <c r="B140" s="140" t="s">
        <v>158</v>
      </c>
      <c r="C140" s="30">
        <f>200000+228000</f>
        <v>428000</v>
      </c>
      <c r="D140" s="30"/>
      <c r="E140" s="66"/>
      <c r="F140" s="66"/>
      <c r="G140" s="25"/>
      <c r="H140" s="30"/>
      <c r="I140" s="87"/>
      <c r="J140" s="174" t="s">
        <v>281</v>
      </c>
      <c r="K140" s="175"/>
    </row>
    <row r="141" spans="1:11" ht="84" customHeight="1">
      <c r="A141" s="37" t="s">
        <v>121</v>
      </c>
      <c r="B141" s="155" t="s">
        <v>83</v>
      </c>
      <c r="C141" s="30">
        <v>4003000</v>
      </c>
      <c r="D141" s="30">
        <v>809000</v>
      </c>
      <c r="E141" s="66"/>
      <c r="F141" s="66"/>
      <c r="G141" s="25"/>
      <c r="H141" s="30">
        <f t="shared" si="8"/>
        <v>809000</v>
      </c>
      <c r="I141" s="87">
        <f t="shared" si="9"/>
        <v>0.20209842618036472</v>
      </c>
      <c r="J141" s="174" t="s">
        <v>263</v>
      </c>
      <c r="K141" s="181"/>
    </row>
    <row r="142" spans="1:11" ht="60" customHeight="1">
      <c r="A142" s="37" t="s">
        <v>122</v>
      </c>
      <c r="B142" s="155" t="s">
        <v>84</v>
      </c>
      <c r="C142" s="30">
        <f>64782000+8545000</f>
        <v>73327000</v>
      </c>
      <c r="D142" s="30">
        <v>15422184</v>
      </c>
      <c r="E142" s="66"/>
      <c r="F142" s="30"/>
      <c r="G142" s="25"/>
      <c r="H142" s="30">
        <f t="shared" si="8"/>
        <v>15422184</v>
      </c>
      <c r="I142" s="87">
        <f t="shared" si="9"/>
        <v>0.21032067314904468</v>
      </c>
      <c r="J142" s="174" t="s">
        <v>263</v>
      </c>
      <c r="K142" s="181"/>
    </row>
    <row r="143" spans="1:11" ht="128.25" customHeight="1">
      <c r="A143" s="37" t="s">
        <v>137</v>
      </c>
      <c r="B143" s="140" t="s">
        <v>236</v>
      </c>
      <c r="C143" s="144">
        <v>110000</v>
      </c>
      <c r="D143" s="144"/>
      <c r="E143" s="145"/>
      <c r="F143" s="144"/>
      <c r="G143" s="146"/>
      <c r="H143" s="30">
        <f t="shared" si="8"/>
        <v>0</v>
      </c>
      <c r="I143" s="87">
        <f t="shared" si="9"/>
        <v>0</v>
      </c>
      <c r="J143" s="174" t="s">
        <v>284</v>
      </c>
      <c r="K143" s="175"/>
    </row>
    <row r="144" spans="1:11" ht="121.5" customHeight="1">
      <c r="A144" s="37" t="s">
        <v>139</v>
      </c>
      <c r="B144" s="140" t="s">
        <v>237</v>
      </c>
      <c r="C144" s="144">
        <v>1100000</v>
      </c>
      <c r="D144" s="144"/>
      <c r="E144" s="145"/>
      <c r="F144" s="144"/>
      <c r="G144" s="146"/>
      <c r="H144" s="30">
        <f t="shared" si="8"/>
        <v>0</v>
      </c>
      <c r="I144" s="87">
        <f t="shared" si="9"/>
        <v>0</v>
      </c>
      <c r="J144" s="174" t="s">
        <v>283</v>
      </c>
      <c r="K144" s="175"/>
    </row>
    <row r="145" spans="1:11" ht="102" customHeight="1">
      <c r="A145" s="100" t="s">
        <v>173</v>
      </c>
      <c r="B145" s="156" t="s">
        <v>238</v>
      </c>
      <c r="C145" s="157">
        <v>1405000</v>
      </c>
      <c r="D145" s="157"/>
      <c r="E145" s="158"/>
      <c r="F145" s="157"/>
      <c r="G145" s="159"/>
      <c r="H145" s="30">
        <f t="shared" si="8"/>
        <v>0</v>
      </c>
      <c r="I145" s="87">
        <f t="shared" si="9"/>
        <v>0</v>
      </c>
      <c r="J145" s="300" t="s">
        <v>282</v>
      </c>
      <c r="K145" s="301"/>
    </row>
    <row r="146" spans="1:11" ht="60" customHeight="1">
      <c r="A146" s="100" t="s">
        <v>246</v>
      </c>
      <c r="B146" s="140" t="s">
        <v>248</v>
      </c>
      <c r="C146" s="30"/>
      <c r="D146" s="30">
        <v>2400000</v>
      </c>
      <c r="E146" s="66"/>
      <c r="F146" s="30"/>
      <c r="G146" s="25"/>
      <c r="H146" s="30">
        <f t="shared" si="8"/>
        <v>2400000</v>
      </c>
      <c r="I146" s="87"/>
      <c r="J146" s="164" t="s">
        <v>250</v>
      </c>
      <c r="K146" s="165"/>
    </row>
    <row r="147" spans="1:11" ht="60" customHeight="1">
      <c r="A147" s="100" t="s">
        <v>247</v>
      </c>
      <c r="B147" s="140" t="s">
        <v>249</v>
      </c>
      <c r="C147" s="30"/>
      <c r="D147" s="30">
        <v>1019000</v>
      </c>
      <c r="E147" s="66"/>
      <c r="F147" s="30"/>
      <c r="G147" s="25"/>
      <c r="H147" s="30">
        <f t="shared" si="8"/>
        <v>1019000</v>
      </c>
      <c r="I147" s="87"/>
      <c r="J147" s="164" t="s">
        <v>250</v>
      </c>
      <c r="K147" s="165"/>
    </row>
    <row r="148" spans="1:11" ht="31.5" customHeight="1">
      <c r="A148" s="257" t="s">
        <v>3</v>
      </c>
      <c r="B148" s="283"/>
      <c r="C148" s="63">
        <f>SUM(C117:C145)</f>
        <v>148775000</v>
      </c>
      <c r="D148" s="63">
        <f>SUM(D117:D147)</f>
        <v>21980411</v>
      </c>
      <c r="E148" s="67">
        <f>SUM(E117:E142)</f>
        <v>0</v>
      </c>
      <c r="F148" s="63">
        <f>SUM(F117:F142)</f>
        <v>0</v>
      </c>
      <c r="G148" s="63"/>
      <c r="H148" s="64">
        <f>SUM(H117:H147)</f>
        <v>21980411</v>
      </c>
      <c r="I148" s="88">
        <f>H148/C148</f>
        <v>0.1477426382120652</v>
      </c>
      <c r="J148" s="286"/>
      <c r="K148" s="287"/>
    </row>
    <row r="149" spans="1:11" ht="34.5" customHeight="1">
      <c r="A149" s="210" t="s">
        <v>19</v>
      </c>
      <c r="B149" s="272"/>
      <c r="C149" s="53"/>
      <c r="D149" s="54"/>
      <c r="E149" s="51"/>
      <c r="F149" s="71"/>
      <c r="G149" s="55"/>
      <c r="H149" s="56"/>
      <c r="I149" s="89"/>
      <c r="J149" s="284"/>
      <c r="K149" s="285"/>
    </row>
    <row r="150" spans="1:11" ht="46.5" customHeight="1">
      <c r="A150" s="37" t="s">
        <v>25</v>
      </c>
      <c r="B150" s="153" t="s">
        <v>161</v>
      </c>
      <c r="C150" s="57">
        <v>100000</v>
      </c>
      <c r="D150" s="30">
        <v>45633</v>
      </c>
      <c r="E150" s="30"/>
      <c r="F150" s="30"/>
      <c r="G150" s="25"/>
      <c r="H150" s="30">
        <f>SUM(D150:G150)</f>
        <v>45633</v>
      </c>
      <c r="I150" s="87">
        <f>H150/C150</f>
        <v>0.45633</v>
      </c>
      <c r="J150" s="174"/>
      <c r="K150" s="181"/>
    </row>
    <row r="151" spans="1:11" ht="66.75" customHeight="1">
      <c r="A151" s="37" t="s">
        <v>26</v>
      </c>
      <c r="B151" s="149" t="s">
        <v>159</v>
      </c>
      <c r="C151" s="61">
        <v>3500000</v>
      </c>
      <c r="D151" s="30">
        <v>70268</v>
      </c>
      <c r="E151" s="19"/>
      <c r="F151" s="139"/>
      <c r="G151" s="25"/>
      <c r="H151" s="30">
        <f aca="true" t="shared" si="10" ref="H151:H162">SUM(D151:G151)</f>
        <v>70268</v>
      </c>
      <c r="I151" s="87">
        <f aca="true" t="shared" si="11" ref="I151:I162">H151/C151</f>
        <v>0.02007657142857143</v>
      </c>
      <c r="J151" s="174" t="s">
        <v>263</v>
      </c>
      <c r="K151" s="181"/>
    </row>
    <row r="152" spans="1:11" ht="81" customHeight="1">
      <c r="A152" s="37" t="s">
        <v>27</v>
      </c>
      <c r="B152" s="153" t="s">
        <v>160</v>
      </c>
      <c r="C152" s="57">
        <v>3500000</v>
      </c>
      <c r="D152" s="30"/>
      <c r="E152" s="19"/>
      <c r="F152" s="139"/>
      <c r="G152" s="25"/>
      <c r="H152" s="30">
        <f t="shared" si="10"/>
        <v>0</v>
      </c>
      <c r="I152" s="87">
        <f t="shared" si="11"/>
        <v>0</v>
      </c>
      <c r="J152" s="174" t="s">
        <v>286</v>
      </c>
      <c r="K152" s="181"/>
    </row>
    <row r="153" spans="1:11" ht="90" customHeight="1">
      <c r="A153" s="37" t="s">
        <v>28</v>
      </c>
      <c r="B153" s="153" t="s">
        <v>171</v>
      </c>
      <c r="C153" s="57">
        <v>21300000</v>
      </c>
      <c r="D153" s="30">
        <v>1950000</v>
      </c>
      <c r="E153" s="19"/>
      <c r="F153" s="139"/>
      <c r="G153" s="25"/>
      <c r="H153" s="30">
        <f t="shared" si="10"/>
        <v>1950000</v>
      </c>
      <c r="I153" s="87">
        <f t="shared" si="11"/>
        <v>0.09154929577464789</v>
      </c>
      <c r="J153" s="208" t="s">
        <v>285</v>
      </c>
      <c r="K153" s="209"/>
    </row>
    <row r="154" spans="1:11" ht="108" customHeight="1">
      <c r="A154" s="37" t="s">
        <v>29</v>
      </c>
      <c r="B154" s="153" t="s">
        <v>85</v>
      </c>
      <c r="C154" s="57">
        <v>3000000</v>
      </c>
      <c r="D154" s="30"/>
      <c r="E154" s="19"/>
      <c r="F154" s="107"/>
      <c r="G154" s="25"/>
      <c r="H154" s="30">
        <f t="shared" si="10"/>
        <v>0</v>
      </c>
      <c r="I154" s="87">
        <f t="shared" si="11"/>
        <v>0</v>
      </c>
      <c r="J154" s="288" t="s">
        <v>293</v>
      </c>
      <c r="K154" s="289"/>
    </row>
    <row r="155" spans="1:11" ht="60" customHeight="1">
      <c r="A155" s="37" t="s">
        <v>30</v>
      </c>
      <c r="B155" s="153" t="s">
        <v>162</v>
      </c>
      <c r="C155" s="57">
        <v>500000</v>
      </c>
      <c r="D155" s="30"/>
      <c r="E155" s="68"/>
      <c r="F155" s="30"/>
      <c r="G155" s="25"/>
      <c r="H155" s="30">
        <f t="shared" si="10"/>
        <v>0</v>
      </c>
      <c r="I155" s="87">
        <f t="shared" si="11"/>
        <v>0</v>
      </c>
      <c r="J155" s="174" t="s">
        <v>314</v>
      </c>
      <c r="K155" s="181"/>
    </row>
    <row r="156" spans="1:11" ht="120.75" customHeight="1">
      <c r="A156" s="37" t="s">
        <v>31</v>
      </c>
      <c r="B156" s="74" t="s">
        <v>87</v>
      </c>
      <c r="C156" s="57">
        <v>10700000</v>
      </c>
      <c r="D156" s="30">
        <v>625485</v>
      </c>
      <c r="E156" s="68"/>
      <c r="F156" s="30"/>
      <c r="G156" s="25"/>
      <c r="H156" s="30">
        <f t="shared" si="10"/>
        <v>625485</v>
      </c>
      <c r="I156" s="87">
        <f t="shared" si="11"/>
        <v>0.05845654205607476</v>
      </c>
      <c r="J156" s="174" t="s">
        <v>263</v>
      </c>
      <c r="K156" s="181"/>
    </row>
    <row r="157" spans="1:11" ht="60" customHeight="1">
      <c r="A157" s="37" t="s">
        <v>32</v>
      </c>
      <c r="B157" s="74" t="s">
        <v>88</v>
      </c>
      <c r="C157" s="57">
        <v>1700000</v>
      </c>
      <c r="D157" s="30"/>
      <c r="E157" s="68"/>
      <c r="F157" s="30"/>
      <c r="G157" s="25"/>
      <c r="H157" s="30">
        <f t="shared" si="10"/>
        <v>0</v>
      </c>
      <c r="I157" s="87">
        <f t="shared" si="11"/>
        <v>0</v>
      </c>
      <c r="J157" s="180" t="s">
        <v>276</v>
      </c>
      <c r="K157" s="175"/>
    </row>
    <row r="158" spans="1:11" ht="87" customHeight="1">
      <c r="A158" s="37" t="s">
        <v>33</v>
      </c>
      <c r="B158" s="73" t="s">
        <v>86</v>
      </c>
      <c r="C158" s="61">
        <v>2410000</v>
      </c>
      <c r="D158" s="30">
        <v>332406</v>
      </c>
      <c r="E158" s="68"/>
      <c r="F158" s="30"/>
      <c r="G158" s="25"/>
      <c r="H158" s="30">
        <f t="shared" si="10"/>
        <v>332406</v>
      </c>
      <c r="I158" s="87">
        <f t="shared" si="11"/>
        <v>0.13792780082987552</v>
      </c>
      <c r="J158" s="180" t="s">
        <v>276</v>
      </c>
      <c r="K158" s="175"/>
    </row>
    <row r="159" spans="1:11" ht="156.75" customHeight="1">
      <c r="A159" s="37" t="s">
        <v>34</v>
      </c>
      <c r="B159" s="74" t="s">
        <v>172</v>
      </c>
      <c r="C159" s="57">
        <f>25000000-2350000</f>
        <v>22650000</v>
      </c>
      <c r="D159" s="30"/>
      <c r="E159" s="68"/>
      <c r="F159" s="30"/>
      <c r="G159" s="25"/>
      <c r="H159" s="30">
        <f t="shared" si="10"/>
        <v>0</v>
      </c>
      <c r="I159" s="87">
        <f t="shared" si="11"/>
        <v>0</v>
      </c>
      <c r="J159" s="208" t="s">
        <v>315</v>
      </c>
      <c r="K159" s="209"/>
    </row>
    <row r="160" spans="1:11" ht="55.5" customHeight="1">
      <c r="A160" s="37" t="s">
        <v>35</v>
      </c>
      <c r="B160" s="74" t="s">
        <v>163</v>
      </c>
      <c r="C160" s="57">
        <v>4000000</v>
      </c>
      <c r="D160" s="30">
        <v>1917446</v>
      </c>
      <c r="E160" s="68"/>
      <c r="F160" s="30"/>
      <c r="G160" s="25"/>
      <c r="H160" s="30">
        <f t="shared" si="10"/>
        <v>1917446</v>
      </c>
      <c r="I160" s="87">
        <f t="shared" si="11"/>
        <v>0.4793615</v>
      </c>
      <c r="J160" s="281"/>
      <c r="K160" s="282"/>
    </row>
    <row r="161" spans="1:11" ht="60" customHeight="1">
      <c r="A161" s="37" t="s">
        <v>36</v>
      </c>
      <c r="B161" s="74" t="s">
        <v>89</v>
      </c>
      <c r="C161" s="57">
        <v>3552000</v>
      </c>
      <c r="D161" s="30">
        <v>623863</v>
      </c>
      <c r="E161" s="68"/>
      <c r="F161" s="30"/>
      <c r="G161" s="25"/>
      <c r="H161" s="30">
        <f t="shared" si="10"/>
        <v>623863</v>
      </c>
      <c r="I161" s="87">
        <f t="shared" si="11"/>
        <v>0.17563710585585585</v>
      </c>
      <c r="J161" s="178" t="s">
        <v>292</v>
      </c>
      <c r="K161" s="179"/>
    </row>
    <row r="162" spans="1:11" ht="39" customHeight="1">
      <c r="A162" s="257" t="s">
        <v>0</v>
      </c>
      <c r="B162" s="258"/>
      <c r="C162" s="32">
        <f>SUM(C150:C161)</f>
        <v>76912000</v>
      </c>
      <c r="D162" s="32">
        <f>SUM(D150:D161)</f>
        <v>5565101</v>
      </c>
      <c r="E162" s="69">
        <f>SUM(E150:E161)</f>
        <v>0</v>
      </c>
      <c r="F162" s="32">
        <f>SUM(F150:F161)</f>
        <v>0</v>
      </c>
      <c r="G162" s="32"/>
      <c r="H162" s="58">
        <f t="shared" si="10"/>
        <v>5565101</v>
      </c>
      <c r="I162" s="90">
        <f t="shared" si="11"/>
        <v>0.0723567323694612</v>
      </c>
      <c r="J162" s="123"/>
      <c r="K162" s="120"/>
    </row>
    <row r="163" spans="1:11" ht="40.5" customHeight="1">
      <c r="A163" s="210" t="s">
        <v>20</v>
      </c>
      <c r="B163" s="211"/>
      <c r="C163" s="27"/>
      <c r="D163" s="42"/>
      <c r="E163" s="26"/>
      <c r="F163" s="27"/>
      <c r="G163" s="28"/>
      <c r="H163" s="29"/>
      <c r="I163" s="87"/>
      <c r="J163" s="273"/>
      <c r="K163" s="274"/>
    </row>
    <row r="164" spans="1:11" ht="96" customHeight="1">
      <c r="A164" s="37" t="s">
        <v>90</v>
      </c>
      <c r="B164" s="150" t="s">
        <v>164</v>
      </c>
      <c r="C164" s="30">
        <v>200000</v>
      </c>
      <c r="D164" s="30"/>
      <c r="E164" s="30"/>
      <c r="F164" s="30"/>
      <c r="G164" s="25"/>
      <c r="H164" s="30">
        <f>SUM(D164:G164)</f>
        <v>0</v>
      </c>
      <c r="I164" s="87">
        <f>H164/C164</f>
        <v>0</v>
      </c>
      <c r="J164" s="302" t="s">
        <v>308</v>
      </c>
      <c r="K164" s="303"/>
    </row>
    <row r="165" spans="1:11" ht="70.5" customHeight="1">
      <c r="A165" s="37" t="s">
        <v>91</v>
      </c>
      <c r="B165" s="150" t="s">
        <v>105</v>
      </c>
      <c r="C165" s="30">
        <v>700000</v>
      </c>
      <c r="D165" s="30">
        <v>41980</v>
      </c>
      <c r="E165" s="30"/>
      <c r="F165" s="30"/>
      <c r="G165" s="25"/>
      <c r="H165" s="30">
        <f aca="true" t="shared" si="12" ref="H165:H179">SUM(D165:G165)</f>
        <v>41980</v>
      </c>
      <c r="I165" s="87">
        <f aca="true" t="shared" si="13" ref="I165:I179">H165/C165</f>
        <v>0.05997142857142857</v>
      </c>
      <c r="J165" s="302" t="s">
        <v>310</v>
      </c>
      <c r="K165" s="303"/>
    </row>
    <row r="166" spans="1:11" ht="94.5" customHeight="1">
      <c r="A166" s="37" t="s">
        <v>92</v>
      </c>
      <c r="B166" s="150" t="s">
        <v>228</v>
      </c>
      <c r="C166" s="30">
        <v>100000</v>
      </c>
      <c r="D166" s="30"/>
      <c r="E166" s="30"/>
      <c r="F166" s="30"/>
      <c r="G166" s="25"/>
      <c r="H166" s="30">
        <f t="shared" si="12"/>
        <v>0</v>
      </c>
      <c r="I166" s="87">
        <f t="shared" si="13"/>
        <v>0</v>
      </c>
      <c r="J166" s="297" t="s">
        <v>311</v>
      </c>
      <c r="K166" s="298"/>
    </row>
    <row r="167" spans="1:11" ht="122.25" customHeight="1">
      <c r="A167" s="37" t="s">
        <v>93</v>
      </c>
      <c r="B167" s="153" t="s">
        <v>106</v>
      </c>
      <c r="C167" s="30">
        <v>630000</v>
      </c>
      <c r="D167" s="30"/>
      <c r="E167" s="30"/>
      <c r="F167" s="30"/>
      <c r="G167" s="25"/>
      <c r="H167" s="30">
        <f t="shared" si="12"/>
        <v>0</v>
      </c>
      <c r="I167" s="87">
        <f t="shared" si="13"/>
        <v>0</v>
      </c>
      <c r="J167" s="302" t="s">
        <v>306</v>
      </c>
      <c r="K167" s="303"/>
    </row>
    <row r="168" spans="1:11" ht="133.5" customHeight="1">
      <c r="A168" s="37" t="s">
        <v>94</v>
      </c>
      <c r="B168" s="150" t="s">
        <v>107</v>
      </c>
      <c r="C168" s="30">
        <v>2800000</v>
      </c>
      <c r="D168" s="30"/>
      <c r="E168" s="30"/>
      <c r="F168" s="30"/>
      <c r="G168" s="25"/>
      <c r="H168" s="30">
        <f t="shared" si="12"/>
        <v>0</v>
      </c>
      <c r="I168" s="87">
        <f t="shared" si="13"/>
        <v>0</v>
      </c>
      <c r="J168" s="288" t="s">
        <v>312</v>
      </c>
      <c r="K168" s="289"/>
    </row>
    <row r="169" spans="1:11" ht="67.5" customHeight="1">
      <c r="A169" s="37" t="s">
        <v>95</v>
      </c>
      <c r="B169" s="150" t="s">
        <v>108</v>
      </c>
      <c r="C169" s="30">
        <v>3200000</v>
      </c>
      <c r="D169" s="30">
        <v>640000</v>
      </c>
      <c r="E169" s="30"/>
      <c r="F169" s="30"/>
      <c r="G169" s="25"/>
      <c r="H169" s="30">
        <f t="shared" si="12"/>
        <v>640000</v>
      </c>
      <c r="I169" s="87">
        <f t="shared" si="13"/>
        <v>0.2</v>
      </c>
      <c r="J169" s="178" t="s">
        <v>307</v>
      </c>
      <c r="K169" s="179"/>
    </row>
    <row r="170" spans="1:11" ht="63.75" customHeight="1">
      <c r="A170" s="37" t="s">
        <v>96</v>
      </c>
      <c r="B170" s="150" t="s">
        <v>109</v>
      </c>
      <c r="C170" s="30">
        <v>130000</v>
      </c>
      <c r="D170" s="30">
        <v>10000</v>
      </c>
      <c r="E170" s="30"/>
      <c r="F170" s="30"/>
      <c r="G170" s="25"/>
      <c r="H170" s="30">
        <f t="shared" si="12"/>
        <v>10000</v>
      </c>
      <c r="I170" s="87">
        <f t="shared" si="13"/>
        <v>0.07692307692307693</v>
      </c>
      <c r="J170" s="178" t="s">
        <v>307</v>
      </c>
      <c r="K170" s="179"/>
    </row>
    <row r="171" spans="1:11" ht="46.5" customHeight="1">
      <c r="A171" s="37" t="s">
        <v>97</v>
      </c>
      <c r="B171" s="150" t="s">
        <v>165</v>
      </c>
      <c r="C171" s="30">
        <v>7000000</v>
      </c>
      <c r="D171" s="30">
        <v>676500</v>
      </c>
      <c r="E171" s="30"/>
      <c r="F171" s="30"/>
      <c r="G171" s="25"/>
      <c r="H171" s="30">
        <f t="shared" si="12"/>
        <v>676500</v>
      </c>
      <c r="I171" s="87">
        <f t="shared" si="13"/>
        <v>0.09664285714285714</v>
      </c>
      <c r="J171" s="178" t="s">
        <v>307</v>
      </c>
      <c r="K171" s="179"/>
    </row>
    <row r="172" spans="1:11" ht="45" customHeight="1">
      <c r="A172" s="37" t="s">
        <v>98</v>
      </c>
      <c r="B172" s="150" t="s">
        <v>166</v>
      </c>
      <c r="C172" s="30">
        <v>1200000</v>
      </c>
      <c r="D172" s="30">
        <v>715000</v>
      </c>
      <c r="E172" s="30"/>
      <c r="F172" s="30"/>
      <c r="G172" s="25"/>
      <c r="H172" s="30">
        <f t="shared" si="12"/>
        <v>715000</v>
      </c>
      <c r="I172" s="87">
        <f t="shared" si="13"/>
        <v>0.5958333333333333</v>
      </c>
      <c r="J172" s="197"/>
      <c r="K172" s="198"/>
    </row>
    <row r="173" spans="1:11" ht="57.75" customHeight="1">
      <c r="A173" s="37" t="s">
        <v>99</v>
      </c>
      <c r="B173" s="150" t="s">
        <v>110</v>
      </c>
      <c r="C173" s="30">
        <v>10000</v>
      </c>
      <c r="D173" s="30">
        <v>1182</v>
      </c>
      <c r="E173" s="30"/>
      <c r="F173" s="30"/>
      <c r="G173" s="25"/>
      <c r="H173" s="30">
        <f t="shared" si="12"/>
        <v>1182</v>
      </c>
      <c r="I173" s="87">
        <f t="shared" si="13"/>
        <v>0.1182</v>
      </c>
      <c r="J173" s="178" t="s">
        <v>307</v>
      </c>
      <c r="K173" s="179"/>
    </row>
    <row r="174" spans="1:11" ht="46.5" customHeight="1">
      <c r="A174" s="37" t="s">
        <v>100</v>
      </c>
      <c r="B174" s="150" t="s">
        <v>111</v>
      </c>
      <c r="C174" s="30">
        <v>30641000</v>
      </c>
      <c r="D174" s="30">
        <v>14836220</v>
      </c>
      <c r="E174" s="30"/>
      <c r="F174" s="30"/>
      <c r="G174" s="25"/>
      <c r="H174" s="30">
        <f t="shared" si="12"/>
        <v>14836220</v>
      </c>
      <c r="I174" s="87">
        <f t="shared" si="13"/>
        <v>0.48419503279919063</v>
      </c>
      <c r="J174" s="178"/>
      <c r="K174" s="179"/>
    </row>
    <row r="175" spans="1:11" ht="46.5" customHeight="1">
      <c r="A175" s="37" t="s">
        <v>101</v>
      </c>
      <c r="B175" s="150" t="s">
        <v>112</v>
      </c>
      <c r="C175" s="30">
        <v>880000</v>
      </c>
      <c r="D175" s="30">
        <v>802000</v>
      </c>
      <c r="E175" s="30"/>
      <c r="F175" s="30"/>
      <c r="G175" s="25"/>
      <c r="H175" s="30">
        <f t="shared" si="12"/>
        <v>802000</v>
      </c>
      <c r="I175" s="87">
        <f t="shared" si="13"/>
        <v>0.9113636363636364</v>
      </c>
      <c r="J175" s="178"/>
      <c r="K175" s="179"/>
    </row>
    <row r="176" spans="1:11" ht="47.25" customHeight="1">
      <c r="A176" s="37" t="s">
        <v>102</v>
      </c>
      <c r="B176" s="150" t="s">
        <v>113</v>
      </c>
      <c r="C176" s="30">
        <v>400000</v>
      </c>
      <c r="D176" s="30">
        <v>300045</v>
      </c>
      <c r="E176" s="30"/>
      <c r="F176" s="30"/>
      <c r="G176" s="25"/>
      <c r="H176" s="30">
        <f t="shared" si="12"/>
        <v>300045</v>
      </c>
      <c r="I176" s="87">
        <f t="shared" si="13"/>
        <v>0.7501125</v>
      </c>
      <c r="J176" s="178"/>
      <c r="K176" s="179"/>
    </row>
    <row r="177" spans="1:11" ht="46.5" customHeight="1">
      <c r="A177" s="37" t="s">
        <v>103</v>
      </c>
      <c r="B177" s="150" t="s">
        <v>167</v>
      </c>
      <c r="C177" s="30">
        <v>548000</v>
      </c>
      <c r="D177" s="30">
        <v>332760</v>
      </c>
      <c r="E177" s="30"/>
      <c r="F177" s="30"/>
      <c r="G177" s="25"/>
      <c r="H177" s="30">
        <f t="shared" si="12"/>
        <v>332760</v>
      </c>
      <c r="I177" s="87">
        <f t="shared" si="13"/>
        <v>0.6072262773722628</v>
      </c>
      <c r="J177" s="178"/>
      <c r="K177" s="179"/>
    </row>
    <row r="178" spans="1:11" ht="75" customHeight="1">
      <c r="A178" s="37" t="s">
        <v>104</v>
      </c>
      <c r="B178" s="150" t="s">
        <v>229</v>
      </c>
      <c r="C178" s="30">
        <v>2100000</v>
      </c>
      <c r="D178" s="30"/>
      <c r="E178" s="30"/>
      <c r="F178" s="30"/>
      <c r="G178" s="25"/>
      <c r="H178" s="30">
        <f t="shared" si="12"/>
        <v>0</v>
      </c>
      <c r="I178" s="87">
        <f t="shared" si="13"/>
        <v>0</v>
      </c>
      <c r="J178" s="293" t="s">
        <v>313</v>
      </c>
      <c r="K178" s="294"/>
    </row>
    <row r="179" spans="1:11" s="8" customFormat="1" ht="31.5" customHeight="1">
      <c r="A179" s="193" t="s">
        <v>6</v>
      </c>
      <c r="B179" s="194"/>
      <c r="C179" s="45">
        <f>SUM(C164:C178)</f>
        <v>50539000</v>
      </c>
      <c r="D179" s="45">
        <f>SUM(D164:D178)</f>
        <v>18355687</v>
      </c>
      <c r="E179" s="45">
        <f>SUM(E164:E178)</f>
        <v>0</v>
      </c>
      <c r="F179" s="45">
        <f>SUM(F164:F178)</f>
        <v>0</v>
      </c>
      <c r="G179" s="45"/>
      <c r="H179" s="58">
        <f t="shared" si="12"/>
        <v>18355687</v>
      </c>
      <c r="I179" s="90">
        <f t="shared" si="13"/>
        <v>0.36319846059478816</v>
      </c>
      <c r="J179" s="124"/>
      <c r="K179" s="125"/>
    </row>
    <row r="180" spans="1:11" s="8" customFormat="1" ht="31.5" customHeight="1">
      <c r="A180" s="199" t="s">
        <v>118</v>
      </c>
      <c r="B180" s="200"/>
      <c r="C180" s="48"/>
      <c r="D180" s="46"/>
      <c r="E180" s="46"/>
      <c r="F180" s="46"/>
      <c r="G180" s="46"/>
      <c r="H180" s="46"/>
      <c r="I180" s="91"/>
      <c r="J180" s="195"/>
      <c r="K180" s="196"/>
    </row>
    <row r="181" spans="1:11" s="8" customFormat="1" ht="31.5" customHeight="1">
      <c r="A181" s="193" t="s">
        <v>3</v>
      </c>
      <c r="B181" s="194"/>
      <c r="C181" s="49">
        <v>0</v>
      </c>
      <c r="D181" s="45">
        <v>0</v>
      </c>
      <c r="E181" s="45">
        <v>0</v>
      </c>
      <c r="F181" s="45">
        <v>0</v>
      </c>
      <c r="G181" s="45"/>
      <c r="H181" s="45">
        <f>SUM(C181:G181)</f>
        <v>0</v>
      </c>
      <c r="I181" s="90">
        <v>0</v>
      </c>
      <c r="J181" s="216"/>
      <c r="K181" s="196"/>
    </row>
    <row r="182" spans="1:11" s="8" customFormat="1" ht="31.5" customHeight="1">
      <c r="A182" s="199" t="s">
        <v>119</v>
      </c>
      <c r="B182" s="200"/>
      <c r="C182" s="48"/>
      <c r="D182" s="46"/>
      <c r="E182" s="46"/>
      <c r="F182" s="46"/>
      <c r="G182" s="46"/>
      <c r="H182" s="46"/>
      <c r="I182" s="91"/>
      <c r="J182" s="195"/>
      <c r="K182" s="196"/>
    </row>
    <row r="183" spans="1:11" s="8" customFormat="1" ht="31.5" customHeight="1">
      <c r="A183" s="193" t="s">
        <v>3</v>
      </c>
      <c r="B183" s="194"/>
      <c r="C183" s="49">
        <v>0</v>
      </c>
      <c r="D183" s="45">
        <v>0</v>
      </c>
      <c r="E183" s="45">
        <v>0</v>
      </c>
      <c r="F183" s="45">
        <v>0</v>
      </c>
      <c r="G183" s="45"/>
      <c r="H183" s="45">
        <f>SUM(C183:G183)</f>
        <v>0</v>
      </c>
      <c r="I183" s="90">
        <v>0</v>
      </c>
      <c r="J183" s="216"/>
      <c r="K183" s="196"/>
    </row>
    <row r="184" spans="1:11" s="8" customFormat="1" ht="31.5" customHeight="1">
      <c r="A184" s="217" t="s">
        <v>120</v>
      </c>
      <c r="B184" s="218"/>
      <c r="C184" s="50"/>
      <c r="D184" s="47"/>
      <c r="E184" s="47"/>
      <c r="F184" s="47"/>
      <c r="G184" s="47"/>
      <c r="H184" s="47"/>
      <c r="I184" s="93"/>
      <c r="J184" s="221"/>
      <c r="K184" s="222"/>
    </row>
    <row r="185" spans="1:11" s="8" customFormat="1" ht="31.5" customHeight="1">
      <c r="A185" s="193" t="s">
        <v>3</v>
      </c>
      <c r="B185" s="194"/>
      <c r="C185" s="45">
        <v>0</v>
      </c>
      <c r="D185" s="45">
        <v>0</v>
      </c>
      <c r="E185" s="45">
        <v>0</v>
      </c>
      <c r="F185" s="45">
        <v>0</v>
      </c>
      <c r="G185" s="45"/>
      <c r="H185" s="45">
        <f>SUM(C185:G185)</f>
        <v>0</v>
      </c>
      <c r="I185" s="92">
        <v>0</v>
      </c>
      <c r="J185" s="216"/>
      <c r="K185" s="196"/>
    </row>
    <row r="186" spans="1:11" ht="31.5" customHeight="1">
      <c r="A186" s="214" t="s">
        <v>2</v>
      </c>
      <c r="B186" s="215"/>
      <c r="C186" s="44">
        <f>C78+C89+C115+C148+C162+C179</f>
        <v>494462000</v>
      </c>
      <c r="D186" s="44">
        <f>D78+D89+D115+D148+D162+D179+D181+D183+D185</f>
        <v>62108929</v>
      </c>
      <c r="E186" s="70">
        <f>E78+E89+E115+E148+E162+E179+E181+E183+E185</f>
        <v>0</v>
      </c>
      <c r="F186" s="44">
        <f>F78+F89+F115+F148+F162+F179+F181+F183+F185</f>
        <v>0</v>
      </c>
      <c r="G186" s="44"/>
      <c r="H186" s="44">
        <f>H78+H89+H115+H148+H162+H179+H181+H183+H185</f>
        <v>62108929</v>
      </c>
      <c r="I186" s="94">
        <f>H186/C186</f>
        <v>0.12560910444078616</v>
      </c>
      <c r="J186" s="219"/>
      <c r="K186" s="220"/>
    </row>
    <row r="187" spans="1:11" ht="22.5" customHeight="1">
      <c r="A187" s="201" t="s">
        <v>10</v>
      </c>
      <c r="B187" s="202"/>
      <c r="C187" s="202"/>
      <c r="D187" s="202"/>
      <c r="E187" s="202"/>
      <c r="F187" s="202"/>
      <c r="G187" s="202"/>
      <c r="H187" s="33" t="s">
        <v>114</v>
      </c>
      <c r="I187" s="95"/>
      <c r="J187" s="126"/>
      <c r="K187" s="127"/>
    </row>
    <row r="188" spans="1:11" s="9" customFormat="1" ht="30" customHeight="1">
      <c r="A188" s="203" t="s">
        <v>11</v>
      </c>
      <c r="B188" s="204"/>
      <c r="C188" s="204"/>
      <c r="D188" s="204"/>
      <c r="E188" s="204"/>
      <c r="F188" s="204"/>
      <c r="G188" s="204"/>
      <c r="H188" s="204"/>
      <c r="I188" s="204"/>
      <c r="J188" s="204"/>
      <c r="K188" s="205"/>
    </row>
    <row r="189" spans="1:11" s="9" customFormat="1" ht="30" customHeight="1">
      <c r="A189" s="38" t="s">
        <v>207</v>
      </c>
      <c r="B189" s="3"/>
      <c r="C189" s="3"/>
      <c r="D189" s="3"/>
      <c r="E189" s="108"/>
      <c r="F189" s="3"/>
      <c r="G189" s="3"/>
      <c r="H189" s="3"/>
      <c r="I189" s="80"/>
      <c r="J189" s="117"/>
      <c r="K189" s="118"/>
    </row>
    <row r="190" spans="1:11" s="9" customFormat="1" ht="30" customHeight="1">
      <c r="A190" s="189" t="s">
        <v>320</v>
      </c>
      <c r="B190" s="229"/>
      <c r="C190" s="229"/>
      <c r="D190" s="229"/>
      <c r="E190" s="229"/>
      <c r="F190" s="229"/>
      <c r="G190" s="229"/>
      <c r="H190" s="229"/>
      <c r="I190" s="229"/>
      <c r="J190" s="229"/>
      <c r="K190" s="230"/>
    </row>
    <row r="191" spans="1:11" s="9" customFormat="1" ht="30" customHeight="1">
      <c r="A191" s="189" t="s">
        <v>230</v>
      </c>
      <c r="B191" s="231"/>
      <c r="C191" s="231"/>
      <c r="D191" s="231"/>
      <c r="E191" s="231"/>
      <c r="F191" s="231"/>
      <c r="G191" s="231"/>
      <c r="H191" s="231"/>
      <c r="I191" s="231"/>
      <c r="J191" s="231"/>
      <c r="K191" s="232"/>
    </row>
    <row r="192" spans="1:11" s="9" customFormat="1" ht="30" customHeight="1">
      <c r="A192" s="39" t="s">
        <v>208</v>
      </c>
      <c r="B192" s="35"/>
      <c r="C192" s="35"/>
      <c r="D192" s="35"/>
      <c r="E192" s="114"/>
      <c r="F192" s="35"/>
      <c r="G192" s="35"/>
      <c r="H192" s="35"/>
      <c r="I192" s="96"/>
      <c r="J192" s="128"/>
      <c r="K192" s="129"/>
    </row>
    <row r="193" spans="1:11" s="9" customFormat="1" ht="30" customHeight="1">
      <c r="A193" s="226" t="s">
        <v>252</v>
      </c>
      <c r="B193" s="227"/>
      <c r="C193" s="227"/>
      <c r="D193" s="227"/>
      <c r="E193" s="227"/>
      <c r="F193" s="227"/>
      <c r="G193" s="227"/>
      <c r="H193" s="227"/>
      <c r="I193" s="227"/>
      <c r="J193" s="227"/>
      <c r="K193" s="228"/>
    </row>
    <row r="194" spans="1:11" s="9" customFormat="1" ht="30" customHeight="1">
      <c r="A194" s="226" t="s">
        <v>253</v>
      </c>
      <c r="B194" s="227"/>
      <c r="C194" s="227"/>
      <c r="D194" s="227"/>
      <c r="E194" s="227"/>
      <c r="F194" s="227"/>
      <c r="G194" s="227"/>
      <c r="H194" s="227"/>
      <c r="I194" s="227"/>
      <c r="J194" s="227"/>
      <c r="K194" s="228"/>
    </row>
    <row r="195" spans="1:11" ht="63" customHeight="1">
      <c r="A195" s="43" t="s">
        <v>7</v>
      </c>
      <c r="B195" s="233"/>
      <c r="C195" s="234"/>
      <c r="D195" s="234"/>
      <c r="E195" s="115" t="s">
        <v>176</v>
      </c>
      <c r="F195" s="1"/>
      <c r="G195" s="3"/>
      <c r="H195" s="1"/>
      <c r="I195" s="80"/>
      <c r="J195" s="117"/>
      <c r="K195" s="118"/>
    </row>
    <row r="196" spans="1:11" ht="27" customHeight="1">
      <c r="A196" s="235" t="s">
        <v>117</v>
      </c>
      <c r="B196" s="236"/>
      <c r="C196" s="236"/>
      <c r="D196" s="3"/>
      <c r="E196" s="108"/>
      <c r="F196" s="3"/>
      <c r="G196" s="3"/>
      <c r="H196" s="40"/>
      <c r="I196" s="80"/>
      <c r="J196" s="117"/>
      <c r="K196" s="118"/>
    </row>
    <row r="197" spans="1:11" ht="34.5" customHeight="1">
      <c r="A197" s="235" t="s">
        <v>316</v>
      </c>
      <c r="B197" s="236"/>
      <c r="C197" s="236"/>
      <c r="D197" s="3"/>
      <c r="E197" s="108"/>
      <c r="F197" s="3"/>
      <c r="G197" s="3"/>
      <c r="H197" s="3"/>
      <c r="I197" s="80"/>
      <c r="J197" s="117"/>
      <c r="K197" s="118"/>
    </row>
    <row r="198" spans="1:11" ht="46.5" customHeight="1">
      <c r="A198" s="41" t="s">
        <v>24</v>
      </c>
      <c r="B198" s="3"/>
      <c r="C198" s="3"/>
      <c r="D198" s="3"/>
      <c r="E198" s="115" t="s">
        <v>178</v>
      </c>
      <c r="F198" s="1"/>
      <c r="G198" s="3"/>
      <c r="H198" s="1"/>
      <c r="I198" s="80"/>
      <c r="J198" s="117"/>
      <c r="K198" s="118"/>
    </row>
    <row r="199" spans="1:11" ht="69" customHeight="1" thickBot="1">
      <c r="A199" s="223" t="s">
        <v>8</v>
      </c>
      <c r="B199" s="224"/>
      <c r="C199" s="224"/>
      <c r="D199" s="224"/>
      <c r="E199" s="224"/>
      <c r="F199" s="224"/>
      <c r="G199" s="224"/>
      <c r="H199" s="224"/>
      <c r="I199" s="224"/>
      <c r="J199" s="224"/>
      <c r="K199" s="225"/>
    </row>
    <row r="200" spans="1:11" ht="15.75">
      <c r="A200" s="2"/>
      <c r="B200" s="2"/>
      <c r="C200" s="2"/>
      <c r="D200" s="2"/>
      <c r="F200" s="2"/>
      <c r="G200" s="2"/>
      <c r="H200" s="2"/>
      <c r="I200" s="97"/>
      <c r="J200" s="130"/>
      <c r="K200" s="130"/>
    </row>
    <row r="201" spans="1:11" ht="15.75">
      <c r="A201" s="2"/>
      <c r="B201" s="2"/>
      <c r="C201" s="2"/>
      <c r="D201" s="2"/>
      <c r="F201" s="2"/>
      <c r="G201" s="2"/>
      <c r="H201" s="2"/>
      <c r="I201" s="97"/>
      <c r="J201" s="130"/>
      <c r="K201" s="130"/>
    </row>
    <row r="202" spans="1:11" ht="15.75">
      <c r="A202" s="2"/>
      <c r="B202" s="2"/>
      <c r="C202" s="2"/>
      <c r="D202" s="2"/>
      <c r="F202" s="2"/>
      <c r="G202" s="2"/>
      <c r="H202" s="2"/>
      <c r="I202" s="98"/>
      <c r="J202" s="130"/>
      <c r="K202" s="130"/>
    </row>
    <row r="203" spans="1:11" ht="15.75">
      <c r="A203" s="2"/>
      <c r="B203" s="2"/>
      <c r="C203" s="2"/>
      <c r="D203" s="2"/>
      <c r="F203" s="2"/>
      <c r="G203" s="2"/>
      <c r="H203" s="2"/>
      <c r="I203" s="97"/>
      <c r="J203" s="130"/>
      <c r="K203" s="130"/>
    </row>
    <row r="204" spans="1:11" ht="15.75">
      <c r="A204" s="2"/>
      <c r="B204" s="2"/>
      <c r="C204" s="2"/>
      <c r="D204" s="2"/>
      <c r="F204" s="2"/>
      <c r="G204" s="2"/>
      <c r="H204" s="2"/>
      <c r="I204" s="97"/>
      <c r="J204" s="130"/>
      <c r="K204" s="130"/>
    </row>
    <row r="205" spans="1:11" ht="15.75">
      <c r="A205" s="2"/>
      <c r="B205" s="2"/>
      <c r="C205" s="2"/>
      <c r="D205" s="2"/>
      <c r="F205" s="2"/>
      <c r="G205" s="2"/>
      <c r="H205" s="2"/>
      <c r="I205" s="97"/>
      <c r="J205" s="130"/>
      <c r="K205" s="130"/>
    </row>
    <row r="206" spans="1:11" ht="15.75">
      <c r="A206" s="2"/>
      <c r="B206" s="2"/>
      <c r="C206" s="2"/>
      <c r="D206" s="2"/>
      <c r="F206" s="2"/>
      <c r="G206" s="2"/>
      <c r="H206" s="2"/>
      <c r="I206" s="97"/>
      <c r="J206" s="130"/>
      <c r="K206" s="130"/>
    </row>
    <row r="207" spans="1:11" ht="15.75">
      <c r="A207" s="2"/>
      <c r="B207" s="2"/>
      <c r="C207" s="2"/>
      <c r="D207" s="2"/>
      <c r="F207" s="2"/>
      <c r="G207" s="2"/>
      <c r="H207" s="2"/>
      <c r="I207" s="97"/>
      <c r="J207" s="130"/>
      <c r="K207" s="130"/>
    </row>
    <row r="208" spans="1:11" ht="15.75">
      <c r="A208" s="2"/>
      <c r="B208" s="2"/>
      <c r="C208" s="2"/>
      <c r="D208" s="2"/>
      <c r="F208" s="2"/>
      <c r="G208" s="2"/>
      <c r="H208" s="2"/>
      <c r="I208" s="97"/>
      <c r="J208" s="130"/>
      <c r="K208" s="130"/>
    </row>
    <row r="209" spans="1:11" ht="15.75">
      <c r="A209" s="2"/>
      <c r="B209" s="2"/>
      <c r="C209" s="2"/>
      <c r="D209" s="2"/>
      <c r="F209" s="2"/>
      <c r="G209" s="2"/>
      <c r="H209" s="2"/>
      <c r="I209" s="97"/>
      <c r="J209" s="130"/>
      <c r="K209" s="130"/>
    </row>
    <row r="210" spans="1:11" ht="15.75">
      <c r="A210" s="2"/>
      <c r="B210" s="2"/>
      <c r="C210" s="2"/>
      <c r="D210" s="2"/>
      <c r="F210" s="2"/>
      <c r="G210" s="2"/>
      <c r="H210" s="2"/>
      <c r="I210" s="97"/>
      <c r="J210" s="130"/>
      <c r="K210" s="130"/>
    </row>
    <row r="211" spans="1:11" ht="15.75">
      <c r="A211" s="2"/>
      <c r="B211" s="2"/>
      <c r="C211" s="2"/>
      <c r="D211" s="2"/>
      <c r="F211" s="2"/>
      <c r="G211" s="2"/>
      <c r="H211" s="2"/>
      <c r="I211" s="97"/>
      <c r="J211" s="130"/>
      <c r="K211" s="130"/>
    </row>
    <row r="212" spans="1:11" ht="15.75">
      <c r="A212" s="2"/>
      <c r="B212" s="2"/>
      <c r="C212" s="2"/>
      <c r="D212" s="2"/>
      <c r="F212" s="2"/>
      <c r="G212" s="2"/>
      <c r="H212" s="2"/>
      <c r="I212" s="97"/>
      <c r="J212" s="130"/>
      <c r="K212" s="130"/>
    </row>
    <row r="213" spans="1:11" ht="15.75">
      <c r="A213" s="2"/>
      <c r="B213" s="2"/>
      <c r="C213" s="2"/>
      <c r="D213" s="2"/>
      <c r="F213" s="2"/>
      <c r="G213" s="2"/>
      <c r="H213" s="2"/>
      <c r="I213" s="97"/>
      <c r="J213" s="130"/>
      <c r="K213" s="130"/>
    </row>
    <row r="214" spans="1:11" ht="15.75">
      <c r="A214" s="2"/>
      <c r="B214" s="2"/>
      <c r="C214" s="2"/>
      <c r="D214" s="2"/>
      <c r="F214" s="2"/>
      <c r="G214" s="2"/>
      <c r="H214" s="2"/>
      <c r="I214" s="97"/>
      <c r="J214" s="130"/>
      <c r="K214" s="130"/>
    </row>
    <row r="215" spans="1:11" ht="15.75">
      <c r="A215" s="2"/>
      <c r="B215" s="2"/>
      <c r="C215" s="2"/>
      <c r="D215" s="2"/>
      <c r="F215" s="2"/>
      <c r="G215" s="2"/>
      <c r="H215" s="2"/>
      <c r="I215" s="97"/>
      <c r="J215" s="130"/>
      <c r="K215" s="130"/>
    </row>
    <row r="216" spans="1:11" ht="15.75">
      <c r="A216" s="2"/>
      <c r="B216" s="2"/>
      <c r="C216" s="2"/>
      <c r="D216" s="2"/>
      <c r="F216" s="2"/>
      <c r="G216" s="2"/>
      <c r="H216" s="2"/>
      <c r="I216" s="97"/>
      <c r="J216" s="130"/>
      <c r="K216" s="130"/>
    </row>
    <row r="217" spans="1:11" ht="15.75">
      <c r="A217" s="2"/>
      <c r="B217" s="2"/>
      <c r="C217" s="2"/>
      <c r="D217" s="2"/>
      <c r="F217" s="2"/>
      <c r="G217" s="2"/>
      <c r="H217" s="2"/>
      <c r="I217" s="97"/>
      <c r="J217" s="130"/>
      <c r="K217" s="130"/>
    </row>
    <row r="218" spans="1:11" ht="15.75">
      <c r="A218" s="2"/>
      <c r="B218" s="2"/>
      <c r="C218" s="2"/>
      <c r="D218" s="2"/>
      <c r="F218" s="2"/>
      <c r="G218" s="2"/>
      <c r="H218" s="2"/>
      <c r="I218" s="97"/>
      <c r="J218" s="130"/>
      <c r="K218" s="130"/>
    </row>
    <row r="219" spans="1:11" ht="15.75">
      <c r="A219" s="2"/>
      <c r="B219" s="2"/>
      <c r="C219" s="2"/>
      <c r="D219" s="2"/>
      <c r="F219" s="2"/>
      <c r="G219" s="2"/>
      <c r="H219" s="2"/>
      <c r="I219" s="97"/>
      <c r="J219" s="130"/>
      <c r="K219" s="130"/>
    </row>
  </sheetData>
  <sheetProtection/>
  <mergeCells count="199">
    <mergeCell ref="J154:K154"/>
    <mergeCell ref="J73:K73"/>
    <mergeCell ref="J164:K164"/>
    <mergeCell ref="J165:K165"/>
    <mergeCell ref="J166:K166"/>
    <mergeCell ref="J94:K94"/>
    <mergeCell ref="J97:K97"/>
    <mergeCell ref="J99:K99"/>
    <mergeCell ref="J133:K133"/>
    <mergeCell ref="J167:K167"/>
    <mergeCell ref="J168:K168"/>
    <mergeCell ref="J169:K169"/>
    <mergeCell ref="J100:K100"/>
    <mergeCell ref="J102:K102"/>
    <mergeCell ref="J170:K170"/>
    <mergeCell ref="J141:K141"/>
    <mergeCell ref="J142:K142"/>
    <mergeCell ref="J134:K134"/>
    <mergeCell ref="J112:K112"/>
    <mergeCell ref="J171:K171"/>
    <mergeCell ref="J173:K173"/>
    <mergeCell ref="J80:K80"/>
    <mergeCell ref="J108:K108"/>
    <mergeCell ref="J109:K109"/>
    <mergeCell ref="J132:K132"/>
    <mergeCell ref="J145:K145"/>
    <mergeCell ref="J143:K143"/>
    <mergeCell ref="J140:K140"/>
    <mergeCell ref="J111:K111"/>
    <mergeCell ref="J178:K178"/>
    <mergeCell ref="J58:K58"/>
    <mergeCell ref="J136:K136"/>
    <mergeCell ref="J103:K103"/>
    <mergeCell ref="J107:K107"/>
    <mergeCell ref="J95:K95"/>
    <mergeCell ref="J88:K88"/>
    <mergeCell ref="J83:K83"/>
    <mergeCell ref="J86:K86"/>
    <mergeCell ref="J85:K85"/>
    <mergeCell ref="J81:K81"/>
    <mergeCell ref="J104:K104"/>
    <mergeCell ref="J105:K105"/>
    <mergeCell ref="J69:K69"/>
    <mergeCell ref="J92:K92"/>
    <mergeCell ref="J87:K87"/>
    <mergeCell ref="J93:K93"/>
    <mergeCell ref="J156:K156"/>
    <mergeCell ref="J135:K135"/>
    <mergeCell ref="J70:K70"/>
    <mergeCell ref="J128:K128"/>
    <mergeCell ref="J113:K113"/>
    <mergeCell ref="J84:K84"/>
    <mergeCell ref="J148:K148"/>
    <mergeCell ref="J82:K82"/>
    <mergeCell ref="J74:K74"/>
    <mergeCell ref="J72:K72"/>
    <mergeCell ref="J160:K160"/>
    <mergeCell ref="J101:K101"/>
    <mergeCell ref="A148:B148"/>
    <mergeCell ref="J137:K137"/>
    <mergeCell ref="J149:K149"/>
    <mergeCell ref="J163:K163"/>
    <mergeCell ref="J119:K119"/>
    <mergeCell ref="J106:K106"/>
    <mergeCell ref="A162:B162"/>
    <mergeCell ref="J124:K124"/>
    <mergeCell ref="A89:B89"/>
    <mergeCell ref="J129:K129"/>
    <mergeCell ref="J120:K120"/>
    <mergeCell ref="J126:K126"/>
    <mergeCell ref="J121:K121"/>
    <mergeCell ref="J122:K122"/>
    <mergeCell ref="A115:B115"/>
    <mergeCell ref="A90:B90"/>
    <mergeCell ref="J110:K110"/>
    <mergeCell ref="J91:K91"/>
    <mergeCell ref="J125:K125"/>
    <mergeCell ref="J123:K123"/>
    <mergeCell ref="J98:K98"/>
    <mergeCell ref="J96:K96"/>
    <mergeCell ref="J155:K155"/>
    <mergeCell ref="A149:B149"/>
    <mergeCell ref="J130:K130"/>
    <mergeCell ref="J138:K138"/>
    <mergeCell ref="J151:K151"/>
    <mergeCell ref="J153:K153"/>
    <mergeCell ref="J90:K90"/>
    <mergeCell ref="J62:K62"/>
    <mergeCell ref="J118:K118"/>
    <mergeCell ref="J66:K66"/>
    <mergeCell ref="J114:K114"/>
    <mergeCell ref="J117:K117"/>
    <mergeCell ref="J75:K75"/>
    <mergeCell ref="J67:K67"/>
    <mergeCell ref="J68:K68"/>
    <mergeCell ref="J65:K65"/>
    <mergeCell ref="A79:B79"/>
    <mergeCell ref="J79:K79"/>
    <mergeCell ref="J71:K71"/>
    <mergeCell ref="J63:K63"/>
    <mergeCell ref="J56:K56"/>
    <mergeCell ref="J53:K53"/>
    <mergeCell ref="J54:K54"/>
    <mergeCell ref="J64:K64"/>
    <mergeCell ref="A30:K30"/>
    <mergeCell ref="J47:K47"/>
    <mergeCell ref="J60:K60"/>
    <mergeCell ref="A31:K31"/>
    <mergeCell ref="A34:K34"/>
    <mergeCell ref="J43:K43"/>
    <mergeCell ref="J55:K55"/>
    <mergeCell ref="J52:K52"/>
    <mergeCell ref="A33:K33"/>
    <mergeCell ref="A32:K32"/>
    <mergeCell ref="A3:K3"/>
    <mergeCell ref="A4:K4"/>
    <mergeCell ref="A28:K28"/>
    <mergeCell ref="A78:B78"/>
    <mergeCell ref="A38:K38"/>
    <mergeCell ref="J46:K46"/>
    <mergeCell ref="A40:K40"/>
    <mergeCell ref="A41:K41"/>
    <mergeCell ref="J50:K50"/>
    <mergeCell ref="A5:K5"/>
    <mergeCell ref="A1:K1"/>
    <mergeCell ref="A44:B44"/>
    <mergeCell ref="A36:K36"/>
    <mergeCell ref="J44:K44"/>
    <mergeCell ref="A35:K35"/>
    <mergeCell ref="A42:K42"/>
    <mergeCell ref="A2:K2"/>
    <mergeCell ref="F11:F12"/>
    <mergeCell ref="B11:C11"/>
    <mergeCell ref="D11:E11"/>
    <mergeCell ref="A45:B45"/>
    <mergeCell ref="J59:K59"/>
    <mergeCell ref="J61:K61"/>
    <mergeCell ref="J45:K45"/>
    <mergeCell ref="J48:K48"/>
    <mergeCell ref="J49:K49"/>
    <mergeCell ref="J57:K57"/>
    <mergeCell ref="A46:B46"/>
    <mergeCell ref="A199:K199"/>
    <mergeCell ref="A194:K194"/>
    <mergeCell ref="A193:K193"/>
    <mergeCell ref="A190:K190"/>
    <mergeCell ref="A191:K191"/>
    <mergeCell ref="B195:D195"/>
    <mergeCell ref="A197:C197"/>
    <mergeCell ref="A196:C196"/>
    <mergeCell ref="J182:K182"/>
    <mergeCell ref="A183:B183"/>
    <mergeCell ref="J183:K183"/>
    <mergeCell ref="A184:B184"/>
    <mergeCell ref="A185:B185"/>
    <mergeCell ref="J186:K186"/>
    <mergeCell ref="J185:K185"/>
    <mergeCell ref="A182:B182"/>
    <mergeCell ref="J184:K184"/>
    <mergeCell ref="A187:G187"/>
    <mergeCell ref="A188:K188"/>
    <mergeCell ref="J116:K116"/>
    <mergeCell ref="J159:K159"/>
    <mergeCell ref="J139:K139"/>
    <mergeCell ref="J127:K127"/>
    <mergeCell ref="A163:B163"/>
    <mergeCell ref="A116:B116"/>
    <mergeCell ref="J131:K131"/>
    <mergeCell ref="A186:B186"/>
    <mergeCell ref="A181:B181"/>
    <mergeCell ref="J180:K180"/>
    <mergeCell ref="J175:K175"/>
    <mergeCell ref="J176:K176"/>
    <mergeCell ref="J172:K172"/>
    <mergeCell ref="J174:K174"/>
    <mergeCell ref="A180:B180"/>
    <mergeCell ref="A179:B179"/>
    <mergeCell ref="J181:K181"/>
    <mergeCell ref="J177:K177"/>
    <mergeCell ref="J161:K161"/>
    <mergeCell ref="J158:K158"/>
    <mergeCell ref="J150:K150"/>
    <mergeCell ref="J152:K152"/>
    <mergeCell ref="J157:K157"/>
    <mergeCell ref="G11:H12"/>
    <mergeCell ref="B25:H25"/>
    <mergeCell ref="A29:K29"/>
    <mergeCell ref="A39:K39"/>
    <mergeCell ref="J51:K51"/>
    <mergeCell ref="A6:K6"/>
    <mergeCell ref="A7:K7"/>
    <mergeCell ref="A8:K8"/>
    <mergeCell ref="A9:K9"/>
    <mergeCell ref="J146:K146"/>
    <mergeCell ref="J147:K147"/>
    <mergeCell ref="J77:K77"/>
    <mergeCell ref="G13:H24"/>
    <mergeCell ref="J144:K144"/>
    <mergeCell ref="J76:K76"/>
  </mergeCells>
  <printOptions horizontalCentered="1"/>
  <pageMargins left="0.25" right="0.25" top="0.75" bottom="0.75" header="0.3" footer="0.3"/>
  <pageSetup fitToHeight="0" horizontalDpi="600" verticalDpi="600" orientation="portrait" paperSize="8" scale="63" r:id="rId3"/>
  <headerFooter alignWithMargins="0">
    <oddFooter>&amp;C第 &amp;P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劉芷芸</cp:lastModifiedBy>
  <cp:lastPrinted>2022-04-08T03:44:54Z</cp:lastPrinted>
  <dcterms:created xsi:type="dcterms:W3CDTF">2013-05-16T05:47:59Z</dcterms:created>
  <dcterms:modified xsi:type="dcterms:W3CDTF">2022-04-08T03:44:57Z</dcterms:modified>
  <cp:category>I10</cp:category>
  <cp:version/>
  <cp:contentType/>
  <cp:contentStatus/>
</cp:coreProperties>
</file>